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2013-по деньгам" sheetId="9" r:id="rId1"/>
    <sheet name="2013" sheetId="8" r:id="rId2"/>
    <sheet name="Лист1" sheetId="10" r:id="rId3"/>
  </sheets>
  <definedNames>
    <definedName name="_xlnm.Print_Titles" localSheetId="0">'2013-по деньгам'!$2:$5</definedName>
    <definedName name="_xlnm.Print_Area" localSheetId="1">'2013'!$A$1:$J$212</definedName>
  </definedNames>
  <calcPr calcId="125725" refMode="R1C1"/>
</workbook>
</file>

<file path=xl/calcChain.xml><?xml version="1.0" encoding="utf-8"?>
<calcChain xmlns="http://schemas.openxmlformats.org/spreadsheetml/2006/main">
  <c r="J150" i="8"/>
  <c r="H146"/>
  <c r="H150"/>
  <c r="F27" i="9" l="1"/>
  <c r="F29"/>
  <c r="G29" s="1"/>
  <c r="G25"/>
  <c r="F21"/>
  <c r="G20"/>
  <c r="F20"/>
  <c r="F17"/>
  <c r="F13"/>
  <c r="B13" s="1"/>
  <c r="B8"/>
  <c r="C8"/>
  <c r="B10"/>
  <c r="B11"/>
  <c r="B14"/>
  <c r="C14"/>
  <c r="B16"/>
  <c r="C16"/>
  <c r="B18"/>
  <c r="B19"/>
  <c r="B20"/>
  <c r="B22"/>
  <c r="B23"/>
  <c r="B24"/>
  <c r="B25"/>
  <c r="B26"/>
  <c r="B28"/>
  <c r="B30"/>
  <c r="C6"/>
  <c r="D21"/>
  <c r="B21" s="1"/>
  <c r="D29"/>
  <c r="B29" s="1"/>
  <c r="D27"/>
  <c r="B27" s="1"/>
  <c r="D23"/>
  <c r="D17"/>
  <c r="B17" s="1"/>
  <c r="D9"/>
  <c r="B9" s="1"/>
  <c r="D7" l="1"/>
  <c r="F15"/>
  <c r="E30"/>
  <c r="C30" s="1"/>
  <c r="E29"/>
  <c r="C29" s="1"/>
  <c r="E28"/>
  <c r="C28" s="1"/>
  <c r="E27"/>
  <c r="C27" s="1"/>
  <c r="E26"/>
  <c r="C26" s="1"/>
  <c r="E25"/>
  <c r="C25" s="1"/>
  <c r="E24"/>
  <c r="C24" s="1"/>
  <c r="E23"/>
  <c r="C23" s="1"/>
  <c r="G22"/>
  <c r="E22"/>
  <c r="G21"/>
  <c r="C21" s="1"/>
  <c r="E21"/>
  <c r="E20"/>
  <c r="C20" s="1"/>
  <c r="E19"/>
  <c r="C19" s="1"/>
  <c r="G18"/>
  <c r="C18" s="1"/>
  <c r="E18"/>
  <c r="G17"/>
  <c r="E17"/>
  <c r="G13"/>
  <c r="C13" s="1"/>
  <c r="E12"/>
  <c r="D12"/>
  <c r="B12" s="1"/>
  <c r="E11"/>
  <c r="E10"/>
  <c r="C10" s="1"/>
  <c r="F7"/>
  <c r="B7" s="1"/>
  <c r="B6"/>
  <c r="H147" i="8"/>
  <c r="H148"/>
  <c r="J152" s="1"/>
  <c r="C11" i="9" l="1"/>
  <c r="E9"/>
  <c r="C22"/>
  <c r="H151" i="8"/>
  <c r="J151"/>
  <c r="C17" i="9"/>
  <c r="G15"/>
  <c r="H152" i="8"/>
  <c r="G12" i="9"/>
  <c r="C12" s="1"/>
  <c r="E15"/>
  <c r="C15" s="1"/>
  <c r="D15"/>
  <c r="D32" s="1"/>
  <c r="H139" i="8"/>
  <c r="H78"/>
  <c r="H77" s="1"/>
  <c r="H74"/>
  <c r="C9" i="9" l="1"/>
  <c r="E7"/>
  <c r="E32" s="1"/>
  <c r="B15"/>
  <c r="D31"/>
  <c r="B31" s="1"/>
  <c r="G7"/>
  <c r="G32" s="1"/>
  <c r="H70" i="8"/>
  <c r="H60"/>
  <c r="G31" i="9" l="1"/>
  <c r="C7"/>
  <c r="C32" s="1"/>
  <c r="F77" i="8"/>
  <c r="F74"/>
  <c r="F70"/>
  <c r="F63"/>
  <c r="H63" s="1"/>
  <c r="F62"/>
  <c r="H62" s="1"/>
  <c r="F61"/>
  <c r="E31" i="9" l="1"/>
  <c r="C31" s="1"/>
  <c r="F64" i="8"/>
  <c r="H64" s="1"/>
  <c r="H61"/>
</calcChain>
</file>

<file path=xl/sharedStrings.xml><?xml version="1.0" encoding="utf-8"?>
<sst xmlns="http://schemas.openxmlformats.org/spreadsheetml/2006/main" count="359" uniqueCount="264">
  <si>
    <t>Приложение № 2</t>
  </si>
  <si>
    <t>к постановлению</t>
  </si>
  <si>
    <t>администрации города Орска</t>
  </si>
  <si>
    <t>от 11.01.2011 № 03-п</t>
  </si>
  <si>
    <t>Согласовано</t>
  </si>
  <si>
    <t>Руководитель ГРБС</t>
  </si>
  <si>
    <t>_________________</t>
  </si>
  <si>
    <t>( подпись)</t>
  </si>
  <si>
    <t>( дата)</t>
  </si>
  <si>
    <t>наблюдательным советом</t>
  </si>
  <si>
    <t xml:space="preserve">Утвержден </t>
  </si>
  <si>
    <t>( протокол заседания</t>
  </si>
  <si>
    <t>ОТЧЕТ</t>
  </si>
  <si>
    <t xml:space="preserve">о результатах деятельности </t>
  </si>
  <si>
    <t>и об использовании закрепленного за ним муниципального имущества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</si>
  <si>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Calibri"/>
        <family val="2"/>
        <charset val="204"/>
        <scheme val="minor"/>
      </rPr>
      <t>Содержание отчета</t>
    </r>
  </si>
  <si>
    <t>№ п/п</t>
  </si>
  <si>
    <t>1.Общие сведения об учреждении</t>
  </si>
  <si>
    <t>1.1.</t>
  </si>
  <si>
    <t>Перечень видов деятельности</t>
  </si>
  <si>
    <t>Виды деятельности учреждения.</t>
  </si>
  <si>
    <t xml:space="preserve">        Дошкольное образование ( предшествующее начальному общему образованию).</t>
  </si>
  <si>
    <t>1.2.</t>
  </si>
  <si>
    <t>Перечень услуг ( работ),оказываемых потребителям за плату, и потребителей данных услуг</t>
  </si>
  <si>
    <t>1.3.</t>
  </si>
  <si>
    <t>Перечень разрешительных документов</t>
  </si>
  <si>
    <t>Педагог один раз в квартал проводит показательные мероприятия, открытые занятия, организует выставки для родителей.</t>
  </si>
  <si>
    <t>Ед.изм.</t>
  </si>
  <si>
    <t>1.4.</t>
  </si>
  <si>
    <t>Количество штатных единиц:</t>
  </si>
  <si>
    <t>ед.</t>
  </si>
  <si>
    <t>Всего</t>
  </si>
  <si>
    <t>Квалификация сотрудников ( на начало и на конец отчетного года)</t>
  </si>
  <si>
    <t>чел.</t>
  </si>
  <si>
    <t>.- высшая категория</t>
  </si>
  <si>
    <t>.-1 категория</t>
  </si>
  <si>
    <t>.-2 категория</t>
  </si>
  <si>
    <t>1.5.</t>
  </si>
  <si>
    <t>руб.</t>
  </si>
  <si>
    <t>1.6.</t>
  </si>
  <si>
    <t>Объем финансового обеспечения муниципального задания учредителя за два предыдущих года</t>
  </si>
  <si>
    <t>1.7.</t>
  </si>
  <si>
    <t>Объем финансового обеспечения развития учреждения в рамках программ,утвержденных в установленном порядке, за два предыдущих года в том числе:</t>
  </si>
  <si>
    <t>.-воспитание и обучение детей-инвалидов</t>
  </si>
  <si>
    <t>.- риформирование муниципальных финансов г.Орска на 2009-2011 г.г.</t>
  </si>
  <si>
    <t xml:space="preserve">.-в рамках программ </t>
  </si>
  <si>
    <t>1.8.</t>
  </si>
  <si>
    <t>Объем финансового обеспечения деятельности,связанной с выполнением работ или оказанием услуг, в соответствии с обязательствами перед страховщиком по обязательному социальному страхованию за два предыдущих года,руб.</t>
  </si>
  <si>
    <t>1.9.</t>
  </si>
  <si>
    <t>Информация об исполнении муниципального задания учредителя за два предыдущих года</t>
  </si>
  <si>
    <t>%</t>
  </si>
  <si>
    <t>.- наличие лицензии</t>
  </si>
  <si>
    <t>.- наличие свид-ва о госаккредитации</t>
  </si>
  <si>
    <t>.-укомплектованность кадров</t>
  </si>
  <si>
    <t>.-доля педагогических кадров с высшим образованием</t>
  </si>
  <si>
    <t>.-доля детей в возрасте от 3 до 7 лет,получающих дошкольную образовательную услугу, в общей численности детей от 3 до 7 лет</t>
  </si>
  <si>
    <t>.-доля выпускников с высоким и средним уровнем готовности к обучению в 1 классе школы</t>
  </si>
  <si>
    <t>.-показатель пропуска по болезни одним воспитанником</t>
  </si>
  <si>
    <t>дней</t>
  </si>
  <si>
    <t>Удовлетворенность родителей качеством дошкольного образования детей</t>
  </si>
  <si>
    <t>1.10.</t>
  </si>
  <si>
    <t>Информация об осуществлении деятельности,связанной с выполнением работ или оказанием услуг, в соответствии с обязательствами перед страховщиком по обязательному социальному страхованию за два предыдущих года</t>
  </si>
  <si>
    <t>1.11.</t>
  </si>
  <si>
    <t>Среднегодовая численность работников за два предыдущих года</t>
  </si>
  <si>
    <t>1.12.</t>
  </si>
  <si>
    <t>Состав наблюдательного совета</t>
  </si>
  <si>
    <t>№ п./п.</t>
  </si>
  <si>
    <t>Фамилия, имя, отчество</t>
  </si>
  <si>
    <t>Должность</t>
  </si>
  <si>
    <t>Горохова Флорида Халитовна</t>
  </si>
  <si>
    <t xml:space="preserve">Крупина Елена Викторовна </t>
  </si>
  <si>
    <t>Сизова Татьяна Викторовна</t>
  </si>
  <si>
    <t>Бреусова Лидия Викторовна.</t>
  </si>
  <si>
    <t xml:space="preserve">Леонтьева Марина Александровна </t>
  </si>
  <si>
    <t>2. Результат деятельности учреждения</t>
  </si>
  <si>
    <t>2.1.</t>
  </si>
  <si>
    <t>Темп прироста  балансовой (остаточной) стоимости нефинансовых активов к предыдущему году (в процентах)</t>
  </si>
  <si>
    <t>2.2.</t>
  </si>
  <si>
    <t>Общая сумма выставленных требований в возмещение ущерба по недостачам и хищениям мктериальных ценностей,денежных средств, а также от порчи материальных ценностей</t>
  </si>
  <si>
    <t>2.3.</t>
  </si>
  <si>
    <t>Темп прироста дебиторской и кредиторской задолженности учреждения в разрезе поступлений ( выплат),предусмотренных планом финансово-хозяйственной деятельности муниципального учреждения, к предыдущему году</t>
  </si>
  <si>
    <t>.- дебиторская задолженность</t>
  </si>
  <si>
    <t>.-кредиторская задолженность</t>
  </si>
  <si>
    <t>2.4.</t>
  </si>
  <si>
    <t>Причины образования просроченной кредиторской задолженности, а также дебиторской задолженности,нереальной к взысканию</t>
  </si>
  <si>
    <t>2.5.</t>
  </si>
  <si>
    <t>Суммы доходов,полученных от оказания ( выполнения) платных услуг ( работ)</t>
  </si>
  <si>
    <t>2.6.</t>
  </si>
  <si>
    <t>обучение чтению</t>
  </si>
  <si>
    <t>азбука общения</t>
  </si>
  <si>
    <t>хореография</t>
  </si>
  <si>
    <t>подготовка детей к школе</t>
  </si>
  <si>
    <t>конструирование</t>
  </si>
  <si>
    <t>оригами</t>
  </si>
  <si>
    <t>занятие фольклором</t>
  </si>
  <si>
    <t>народные инструменты</t>
  </si>
  <si>
    <t>ритмика</t>
  </si>
  <si>
    <t>изостудия</t>
  </si>
  <si>
    <t>театральная деятельность</t>
  </si>
  <si>
    <t>спортивные кружки( стэпаэробика)</t>
  </si>
  <si>
    <t>по договору</t>
  </si>
  <si>
    <t>проведение мероприятий по отдельным заявкам граждан ( дни рождения детей)</t>
  </si>
  <si>
    <t>2.7.</t>
  </si>
  <si>
    <t>количество потребителей, воспользовавшихся бесплатными услугами (работами)</t>
  </si>
  <si>
    <t>Общее количество потребителей, воспользовавшихся услугами (работами) учреждения, в том числе :</t>
  </si>
  <si>
    <t>2.8.</t>
  </si>
  <si>
    <t>Количество жалоб потребителей и принятые по результатам их рассмотрения меры</t>
  </si>
  <si>
    <t>нет</t>
  </si>
  <si>
    <t>Показатели расхода тепловой энергии, электрической энергии, воды за два предыдущих года</t>
  </si>
  <si>
    <t>2.9.</t>
  </si>
  <si>
    <t>.- тепловая энергия</t>
  </si>
  <si>
    <t>.-электрическая энергия</t>
  </si>
  <si>
    <t>.-вода</t>
  </si>
  <si>
    <t>Гкал</t>
  </si>
  <si>
    <t>кВт. ч.</t>
  </si>
  <si>
    <t>куб.м</t>
  </si>
  <si>
    <t>Показатели удельного расхода тепловой энергии, электрической энергии, воды за два предыдущих года</t>
  </si>
  <si>
    <t>2.10.</t>
  </si>
  <si>
    <t>Темпы роста показателей удельного расхода тепловой энергии, электрической энергии, воды к предыдущему году (в процентах)</t>
  </si>
  <si>
    <t>2.11.</t>
  </si>
  <si>
    <t>2.12.</t>
  </si>
  <si>
    <t>Общая сумма прибыли после налогообложения в отчетном периоде, образовавшаяся в связи с оказанием частично платных и полностью платных услуг (работ) за два предшествующих года</t>
  </si>
  <si>
    <t>в руб.</t>
  </si>
  <si>
    <t>Показатель</t>
  </si>
  <si>
    <t xml:space="preserve">В том числе </t>
  </si>
  <si>
    <t>по лицевым счетам, открытым в органах, осуществляющих ведение лицевых счетов учреждений</t>
  </si>
  <si>
    <t>По счетам, открытых в кредитных организациях</t>
  </si>
  <si>
    <t>план</t>
  </si>
  <si>
    <t>кассовое исполнение</t>
  </si>
  <si>
    <t>Остаток средств на начало периода</t>
  </si>
  <si>
    <t>Поступления, всего</t>
  </si>
  <si>
    <t>в том числе:</t>
  </si>
  <si>
    <t>- поступления от оказания учреждением услуг (выполнения работ), относящихся в соответствии с Уставом учреждения к его основным видам деятельности, предоставление которых для физических и юридических лиц осуществляется на платной основе, а также поступлений от иной приносящей доход деятельности, в том числе:</t>
  </si>
  <si>
    <t>Выплаты, всего (примечание: объемы планируемых выплат, источником финансового обеспечения которых являются поступления от оказания учреждениями услуг (выполнения работ), относящихся в соответствии с Уставом учреждения к его основным видам деятельности, предоставление которых для физических и юридических лиц осуществляется на платной основе, формируются учреждением в соответствии с порядком определения платы, установленным в соответствии с действующим законодательством)</t>
  </si>
  <si>
    <t>- оплата труда и начисления на выплаты по оплате труда</t>
  </si>
  <si>
    <t>- услуги связи</t>
  </si>
  <si>
    <t>- транспортные услуги</t>
  </si>
  <si>
    <t>- коммунальные услуги</t>
  </si>
  <si>
    <t>- услуги по содержанию имущества</t>
  </si>
  <si>
    <t>- прочие услуги</t>
  </si>
  <si>
    <t>- питание</t>
  </si>
  <si>
    <t>- пособия по социальной помощи населению</t>
  </si>
  <si>
    <t>- приобретение основных средств</t>
  </si>
  <si>
    <t>- приобретение нематериальных активов</t>
  </si>
  <si>
    <t>- приобретение материальных запасов</t>
  </si>
  <si>
    <t>- приобретение ценных бумаг в случаях, установленных федеральными законами</t>
  </si>
  <si>
    <t>- прочие расходы</t>
  </si>
  <si>
    <t>- иные выплаты, не запрещенные законодательством Российской Федерации</t>
  </si>
  <si>
    <t>Остаток средств на конец периода</t>
  </si>
  <si>
    <t>Справочно: объем публичных обязательств, всего</t>
  </si>
  <si>
    <t>3. Об использовании имущества, закрепленного за учреждением</t>
  </si>
  <si>
    <t>3.1.</t>
  </si>
  <si>
    <t>Общая балансовая (остаточная) стоимость недвижимого имущества, находящегося у учреждения на праве оперативного управления, тыс. руб.</t>
  </si>
  <si>
    <t>3.2.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</si>
  <si>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аренду, тыс. руб.</t>
  </si>
  <si>
    <t>3.3.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</si>
  <si>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безвозмездное пользование, тыс. руб.</t>
  </si>
  <si>
    <t>3.4.</t>
  </si>
  <si>
    <t>Общая балансовая (остаточная) стоимость движимого имущества, находящегося у учреждения на праве оперативного управления, тыс. руб.</t>
  </si>
  <si>
    <t>3.5.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</si>
  <si>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аренду, тыс. руб.</t>
  </si>
  <si>
    <t>3.6.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</si>
  <si>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безвозмездное пользование, тыс. руб.</t>
  </si>
  <si>
    <t>3.7.</t>
  </si>
  <si>
    <t>Общая площадь объектов недвижимого имущества, находящегося у учреждения на праве оперативного управления, кв. м.</t>
  </si>
  <si>
    <t>3.8.</t>
  </si>
  <si>
    <t>Общая площадь объектов недвижимого имущества, находящегося у учреждения на праве оперативного управления, и переданного в аренду, кв. м.</t>
  </si>
  <si>
    <t>3.9.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</si>
  <si>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пользование, кв.м.</t>
  </si>
  <si>
    <t>3.10.</t>
  </si>
  <si>
    <t>Количество объектов недвижимого имущества, находящегося у учреждения на праве оперативного управления, ед.</t>
  </si>
  <si>
    <t>3.11.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</si>
  <si>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управления, тыс. руб.</t>
  </si>
  <si>
    <t>Заведующий</t>
  </si>
  <si>
    <t>______________________________</t>
  </si>
  <si>
    <t>Дегтярева Т.Н.</t>
  </si>
  <si>
    <t>( Ф.И.О.руководителя)</t>
  </si>
  <si>
    <t>Главный бухгалтер</t>
  </si>
  <si>
    <t>Касаткина А.В.</t>
  </si>
  <si>
    <t>( Ф.И.О. гл.бухгалтера)</t>
  </si>
  <si>
    <t>Исполнитель документа</t>
  </si>
  <si>
    <t>Цены (тарифы) на платные услуги (работы), оказываемые (выполняемые) потребителям (в динамике в течение отчетного периода)</t>
  </si>
  <si>
    <t>частично платные потребители услуг (работ)</t>
  </si>
  <si>
    <t>Крайнова София Павловна</t>
  </si>
  <si>
    <t>муниципального дошкольного образовательного учреждения « Детский сад № 123 « Гармония» комбинированного вида г.Орска».</t>
  </si>
  <si>
    <t>Сыресенков Виктор Васильевич</t>
  </si>
  <si>
    <t>Ращупкин Вячеслав Александрович</t>
  </si>
  <si>
    <t>заместитель начальника управления образования администрации города</t>
  </si>
  <si>
    <t>председатель ОГО ОООО профсоюза работников народного образования и науки Российской Федерации</t>
  </si>
  <si>
    <t>старший воспитатель МДОАУ «Детский сад №123 «Гармония»</t>
  </si>
  <si>
    <t>воспитатель  МДОАУ «Детский сад №123 «Гармония</t>
  </si>
  <si>
    <t>Устав МДОАУ «Детский сад №123 «Гармония», утвержден постановлением администрации города Орска от 30.11.2012г. №8132-п</t>
  </si>
  <si>
    <t>основы иностранного (английского)языка</t>
  </si>
  <si>
    <t>главный специалист отдела муниципальной собственности комитета по управлению имущества города</t>
  </si>
  <si>
    <t>Учреждение вправе осуществлять предусмотренные его Уставом виды деятельности на основании лицензии, а также свидетельства о государственной аккредитации, иных разрешительных документов, выданных соответствующему Учреждению, до окончания срока действия данных документов.</t>
  </si>
  <si>
    <t>Для достижения поставленной цели Учреждение осуществляет следующие виды деятельности:</t>
  </si>
  <si>
    <t>- воспитание и обучение;</t>
  </si>
  <si>
    <t>- обеспечение охраны жизни и укрепление физического и психологического здоровья детей;</t>
  </si>
  <si>
    <t>- удовлетворение потребностей потребителей в получении дошкольного образования; - физическое, познавательно-речевое, художественно-эстетическое, социально-личностное развитие дошкольников;</t>
  </si>
  <si>
    <t>- формирование личности ребенка с учетом особенностей его физического, психического развития, индивидуальных возможностей и способностей, обеспечение готовности к школьному обучению, коррекция имеющихся недостатков в развитии детей;</t>
  </si>
  <si>
    <t>- взаимодействие с семьями детей для обеспечения полноценного развития детей;</t>
  </si>
  <si>
    <t>- оказание консультативной и методической помощи родителям (законным представителям) по вопросам воспитания, обучения и развития детей.</t>
  </si>
  <si>
    <t>Учреждение вправе вести приносящую доход деятельность, предусмотренную его уставом постольку, поскольку это служит достижению целей, ради которых они созданы, и соответствует указанным целям:</t>
  </si>
  <si>
    <t>- привлекать для осуществления своих функций на договорной основе юридических и физических лиц;</t>
  </si>
  <si>
    <t>- оказывать образовательные и иные услуги населению в соответствии с действующим законодательством Российской Федерации.</t>
  </si>
  <si>
    <t>Учреждение предоставляет следующие платные услуги: Образовательно-познавательные и развивающие:</t>
  </si>
  <si>
    <t xml:space="preserve">образовательные: </t>
  </si>
  <si>
    <t xml:space="preserve">физиотерапия, фитовитаминотерапия, оздоровительный массаж, лечебный массаж, интенсивное закаливание. </t>
  </si>
  <si>
    <t xml:space="preserve">Спортивные кружки: </t>
  </si>
  <si>
    <t>обучение по курсу « Гимнастика», проведение развивающих занятий по курсу « Футбол» Веселый мяч», обучение по курсу « Стэп-аэробика», обучение по курсу « Акваэробика».</t>
  </si>
  <si>
    <r>
      <t xml:space="preserve">обучение чтению, обучение по курсу « Занимательная математика», проведение развивающих занятий по курсу « Основы хореографии», углубленное обучение по предмету « Цветоведение», обучение по технике « Тестопластика», обучение работе с бумагой в технике оригами, обучение художественной лепке, программа обучения и развития детей « Предшкольная подготовка», обучение по курсу « Азбука общения», раннее обучение английскому языку, обучение вокалу, обучение игре в шахматы, обучение театрализации, обучение игре на музыкальных инструментах, разработка сценариев и праздников, проведение мероприятий по заявкам отдельных граждан, коррекционно-развивающие занятия с педагогом (учитель-логопед, педагог-психолог). </t>
    </r>
    <r>
      <rPr>
        <u/>
        <sz val="11"/>
        <color theme="1"/>
        <rFont val="Times New Roman"/>
        <family val="1"/>
        <charset val="204"/>
      </rPr>
      <t>Лечебно-физкультурный комплекс:</t>
    </r>
  </si>
  <si>
    <t xml:space="preserve"> В соответствии с целями и задачами, определенными Уставом, Учреждение может реализовывать дополнительные образовательные программы и оказывать дополнительные образовательные услуги за пределами определяющих его статус образовательных программ с учетом потребностей семьи и на основе договора, заключаемого между Учреждением и родителями (законными представителями).</t>
  </si>
  <si>
    <t xml:space="preserve"> Дополнительные платные образовательные услуги осуществляются на основе договоров с родителями (законными представителями).</t>
  </si>
  <si>
    <t>Средства, полученные от оказания платных дополнительных образовательных услуг, реинвестируются в образовательный процесс и на заработную плату работников Учреждения.</t>
  </si>
  <si>
    <t>Лицензия Серия 56 ЛО1 №  0001372  регистрационный №  959 от 12 июля 2012г., действует бессрочно.</t>
  </si>
  <si>
    <t xml:space="preserve">Свидетельство о государственной регистрации права: </t>
  </si>
  <si>
    <t>1)здание детского сада: рег.№56-АБ 641021 от 02.02.2012г.;</t>
  </si>
  <si>
    <t>2)здание хозяйственного корпуса: рег.№56-АБ 641062 от 02.02.2012г.;</t>
  </si>
  <si>
    <t>3)земельный участок: рег.№56-АБ 641349 от 07.02.2012г.;</t>
  </si>
  <si>
    <t>2012 год</t>
  </si>
  <si>
    <t>.-младший обслуживающий персонал</t>
  </si>
  <si>
    <t>.- учебно-вспомогательный персонал,служащие( бухгалтер,младший воспитатель)</t>
  </si>
  <si>
    <t>.-педагогический персонал</t>
  </si>
  <si>
    <t>.- административный персонал</t>
  </si>
  <si>
    <t>проведение развивающих занятий по курсу "Основы хореографии"</t>
  </si>
  <si>
    <t>углубленное обучение по предмету "Цветоведение"</t>
  </si>
  <si>
    <t>обучение работе с бумагой в технике оригами</t>
  </si>
  <si>
    <t>обучение по курсу " Гимнастика"</t>
  </si>
  <si>
    <t>обучение театрализации</t>
  </si>
  <si>
    <t>обучение по курсу "Стэпаэробика"</t>
  </si>
  <si>
    <t>обучение по курсу "Акваэробика"</t>
  </si>
  <si>
    <t>кррекционно-развивающие занятия с педагогом ( учитель-логопед,педагог-психолог)</t>
  </si>
  <si>
    <t>фитовитаминотерапия</t>
  </si>
  <si>
    <t>Цены (тарифы) на платные услуги (работы) в соответствии с решением Орского городского Совета депутатов № 563 от 29.06.05г.(с изменениями) и в соответствии с решением Орского городского Совета депутатов № 21-350 от 05.04.2012г.</t>
  </si>
  <si>
    <t>.-без категории</t>
  </si>
  <si>
    <t>.- субсидии на выполнение муниципального задания</t>
  </si>
  <si>
    <t>.- платные дополнительные  услуги</t>
  </si>
  <si>
    <t>.- другие источники ( в т.ч.благотворительность)</t>
  </si>
  <si>
    <t>.-целевые субсидии</t>
  </si>
  <si>
    <t>.-питание</t>
  </si>
  <si>
    <t>22622 (4882)</t>
  </si>
  <si>
    <t>1781 (540)</t>
  </si>
  <si>
    <t>Управление образования администрации г.Орска</t>
  </si>
  <si>
    <t>Средняя годовая заработная плата заведующего</t>
  </si>
  <si>
    <t>Средняя годовая заработная на 1-ого сотрудника</t>
  </si>
  <si>
    <t>.- тепловая энергия *</t>
  </si>
  <si>
    <t>по состоянию на 01 января 2014г.</t>
  </si>
  <si>
    <t>2013 год</t>
  </si>
  <si>
    <t>Краснова Валентина Владимировна</t>
  </si>
  <si>
    <t>На начало отчетного года ( на 01.01.13)</t>
  </si>
  <si>
    <t>На конец отчетного года ( на 31.12.13)</t>
  </si>
  <si>
    <t>Примечание:</t>
  </si>
  <si>
    <t>22622 (376)</t>
  </si>
  <si>
    <t>1849(468)</t>
  </si>
  <si>
    <t>п.3.7.Общая площадь объектов недвижимого имущества, находящегося у учреждения на праве оперативного управления, кв. м.=3580,9</t>
  </si>
  <si>
    <t>в т.ч.отапливаемое и освещаемое помещение,кв.м.=3497,7</t>
  </si>
  <si>
    <t>п.2.10-для показателя удельного расхода тепловой энергии, электрической энергии, воды ,площадь здания составляет = 3497,7м.2.</t>
  </si>
  <si>
    <t>"__11__"_марта__2014_ г.</t>
  </si>
  <si>
    <t>наблюдательного совета №3 от</t>
  </si>
  <si>
    <t>составлен «__10__»_марта_2014__ г.</t>
  </si>
  <si>
    <t>начальник отдела по дошкольному  образованию управления образования администрации города</t>
  </si>
  <si>
    <t>директор МОАУ " СОШ № 43 г.Орска"</t>
  </si>
  <si>
    <t>директор МОАУ " СОШ № 24 г.Орска"</t>
  </si>
  <si>
    <t>медицинская сестра, председатель профкома МДОАУ " Детский сад № 123 " Гармония"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</si>
</sst>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"/>
    <numFmt numFmtId="166" formatCode="0.000"/>
  </numFmts>
  <fonts count="2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justify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6" fillId="0" borderId="0" xfId="0" applyFont="1" applyAlignment="1"/>
    <xf numFmtId="0" fontId="1" fillId="0" borderId="0" xfId="0" applyFont="1" applyAlignment="1">
      <alignment horizontal="right" indent="2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vertical="top" wrapText="1"/>
    </xf>
    <xf numFmtId="0" fontId="9" fillId="0" borderId="33" xfId="0" applyFont="1" applyBorder="1" applyAlignment="1">
      <alignment horizontal="justify" vertical="top" wrapText="1"/>
    </xf>
    <xf numFmtId="0" fontId="9" fillId="0" borderId="33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8" xfId="0" applyFont="1" applyBorder="1" applyAlignment="1">
      <alignment vertical="top" wrapText="1"/>
    </xf>
    <xf numFmtId="0" fontId="10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0" borderId="0" xfId="0" applyAlignment="1"/>
    <xf numFmtId="0" fontId="0" fillId="0" borderId="3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8" xfId="0" applyBorder="1" applyAlignment="1">
      <alignment horizontal="center"/>
    </xf>
    <xf numFmtId="0" fontId="15" fillId="0" borderId="0" xfId="0" applyFont="1"/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left" vertical="top" wrapText="1"/>
    </xf>
    <xf numFmtId="0" fontId="0" fillId="0" borderId="0" xfId="0" applyBorder="1" applyAlignment="1"/>
    <xf numFmtId="0" fontId="17" fillId="0" borderId="0" xfId="0" applyFont="1" applyBorder="1"/>
    <xf numFmtId="0" fontId="18" fillId="0" borderId="0" xfId="0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2" fontId="0" fillId="0" borderId="0" xfId="0" applyNumberFormat="1"/>
    <xf numFmtId="0" fontId="9" fillId="0" borderId="35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2" fontId="20" fillId="0" borderId="5" xfId="0" applyNumberFormat="1" applyFont="1" applyBorder="1" applyAlignment="1">
      <alignment horizontal="center" vertical="top" wrapText="1"/>
    </xf>
    <xf numFmtId="2" fontId="20" fillId="0" borderId="7" xfId="0" applyNumberFormat="1" applyFont="1" applyBorder="1" applyAlignment="1">
      <alignment horizontal="center" vertical="top" wrapText="1"/>
    </xf>
    <xf numFmtId="2" fontId="19" fillId="0" borderId="7" xfId="0" applyNumberFormat="1" applyFont="1" applyBorder="1" applyAlignment="1">
      <alignment horizontal="center" vertical="top" wrapText="1"/>
    </xf>
    <xf numFmtId="2" fontId="0" fillId="0" borderId="7" xfId="0" applyNumberFormat="1" applyFont="1" applyBorder="1" applyAlignment="1">
      <alignment horizontal="center" vertical="top" wrapText="1"/>
    </xf>
    <xf numFmtId="2" fontId="9" fillId="0" borderId="7" xfId="0" applyNumberFormat="1" applyFont="1" applyBorder="1" applyAlignment="1">
      <alignment horizontal="center" vertical="top" wrapText="1"/>
    </xf>
    <xf numFmtId="2" fontId="0" fillId="0" borderId="21" xfId="0" applyNumberFormat="1" applyFont="1" applyBorder="1" applyAlignment="1">
      <alignment horizontal="center" vertical="top" wrapText="1"/>
    </xf>
    <xf numFmtId="2" fontId="14" fillId="0" borderId="13" xfId="0" applyNumberFormat="1" applyFont="1" applyBorder="1" applyAlignment="1">
      <alignment horizontal="center" vertical="top" wrapText="1"/>
    </xf>
    <xf numFmtId="2" fontId="9" fillId="0" borderId="13" xfId="0" applyNumberFormat="1" applyFont="1" applyBorder="1" applyAlignment="1">
      <alignment horizontal="center" vertical="top" wrapText="1"/>
    </xf>
    <xf numFmtId="2" fontId="11" fillId="0" borderId="13" xfId="0" applyNumberFormat="1" applyFont="1" applyBorder="1" applyAlignment="1">
      <alignment horizontal="center" vertical="top" wrapText="1"/>
    </xf>
    <xf numFmtId="2" fontId="0" fillId="0" borderId="13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2" fontId="0" fillId="0" borderId="30" xfId="0" applyNumberFormat="1" applyFont="1" applyBorder="1" applyAlignment="1">
      <alignment horizontal="center" vertical="top" wrapText="1"/>
    </xf>
    <xf numFmtId="2" fontId="14" fillId="0" borderId="11" xfId="0" applyNumberFormat="1" applyFont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 vertical="top" wrapText="1"/>
    </xf>
    <xf numFmtId="2" fontId="11" fillId="0" borderId="11" xfId="0" applyNumberFormat="1" applyFont="1" applyBorder="1" applyAlignment="1">
      <alignment horizontal="center" vertical="top" wrapText="1"/>
    </xf>
    <xf numFmtId="2" fontId="0" fillId="0" borderId="11" xfId="0" applyNumberFormat="1" applyFont="1" applyBorder="1" applyAlignment="1">
      <alignment horizontal="center" vertical="top" wrapText="1"/>
    </xf>
    <xf numFmtId="2" fontId="19" fillId="0" borderId="3" xfId="0" applyNumberFormat="1" applyFont="1" applyBorder="1" applyAlignment="1">
      <alignment horizontal="center" vertical="top" wrapText="1"/>
    </xf>
    <xf numFmtId="2" fontId="20" fillId="0" borderId="6" xfId="0" applyNumberFormat="1" applyFont="1" applyBorder="1" applyAlignment="1">
      <alignment horizontal="center" vertical="top" wrapText="1"/>
    </xf>
    <xf numFmtId="2" fontId="19" fillId="0" borderId="6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0" fillId="0" borderId="6" xfId="0" applyNumberFormat="1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9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4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topLeftCell="A40" zoomScaleSheetLayoutView="100" workbookViewId="0">
      <selection activeCell="C26" sqref="C26"/>
    </sheetView>
  </sheetViews>
  <sheetFormatPr defaultRowHeight="15"/>
  <cols>
    <col min="1" max="1" width="55" customWidth="1"/>
    <col min="2" max="2" width="16.5703125" customWidth="1"/>
    <col min="3" max="3" width="19.42578125" customWidth="1"/>
    <col min="4" max="4" width="14.42578125" customWidth="1"/>
    <col min="5" max="6" width="18.140625" customWidth="1"/>
    <col min="7" max="7" width="16.85546875" customWidth="1"/>
  </cols>
  <sheetData>
    <row r="1" spans="1:7" ht="19.5" customHeight="1" thickBot="1">
      <c r="A1" s="11"/>
      <c r="C1" s="41"/>
      <c r="D1" s="41"/>
      <c r="E1" s="41"/>
      <c r="F1" s="11"/>
      <c r="G1" s="11" t="s">
        <v>122</v>
      </c>
    </row>
    <row r="2" spans="1:7" ht="15.75" customHeight="1" thickBot="1">
      <c r="A2" s="72" t="s">
        <v>123</v>
      </c>
      <c r="B2" s="75" t="s">
        <v>31</v>
      </c>
      <c r="C2" s="76"/>
      <c r="D2" s="79" t="s">
        <v>124</v>
      </c>
      <c r="E2" s="80"/>
      <c r="F2" s="80"/>
      <c r="G2" s="81"/>
    </row>
    <row r="3" spans="1:7" ht="66" customHeight="1" thickBot="1">
      <c r="A3" s="73"/>
      <c r="B3" s="77"/>
      <c r="C3" s="78"/>
      <c r="D3" s="79" t="s">
        <v>125</v>
      </c>
      <c r="E3" s="81"/>
      <c r="F3" s="79" t="s">
        <v>126</v>
      </c>
      <c r="G3" s="81"/>
    </row>
    <row r="4" spans="1:7" ht="30.75" thickBot="1">
      <c r="A4" s="74"/>
      <c r="B4" s="43" t="s">
        <v>127</v>
      </c>
      <c r="C4" s="45" t="s">
        <v>128</v>
      </c>
      <c r="D4" s="45" t="s">
        <v>127</v>
      </c>
      <c r="E4" s="12" t="s">
        <v>128</v>
      </c>
      <c r="F4" s="13" t="s">
        <v>127</v>
      </c>
      <c r="G4" s="47" t="s">
        <v>128</v>
      </c>
    </row>
    <row r="5" spans="1:7" ht="15.75" thickBot="1">
      <c r="A5" s="42">
        <v>1</v>
      </c>
      <c r="B5" s="42">
        <v>2</v>
      </c>
      <c r="C5" s="44">
        <v>3</v>
      </c>
      <c r="D5" s="47">
        <v>4</v>
      </c>
      <c r="E5" s="46">
        <v>5</v>
      </c>
      <c r="F5" s="13">
        <v>6</v>
      </c>
      <c r="G5" s="47">
        <v>7</v>
      </c>
    </row>
    <row r="6" spans="1:7" ht="16.5" customHeight="1">
      <c r="A6" s="14" t="s">
        <v>129</v>
      </c>
      <c r="B6" s="48">
        <f>D6+F6</f>
        <v>0</v>
      </c>
      <c r="C6" s="59">
        <f>E6+G6</f>
        <v>60962.12</v>
      </c>
      <c r="D6" s="54">
        <v>0</v>
      </c>
      <c r="E6" s="60">
        <v>0</v>
      </c>
      <c r="F6" s="65">
        <v>0</v>
      </c>
      <c r="G6" s="49">
        <v>60962.12</v>
      </c>
    </row>
    <row r="7" spans="1:7">
      <c r="A7" s="15" t="s">
        <v>130</v>
      </c>
      <c r="B7" s="70">
        <f t="shared" ref="B7:B31" si="0">D7+F7</f>
        <v>14503594.220000001</v>
      </c>
      <c r="C7" s="53">
        <f t="shared" ref="C7:C31" si="1">E7+G7</f>
        <v>14870775.390000001</v>
      </c>
      <c r="D7" s="55">
        <f>D9+D10+D11</f>
        <v>13967932.140000001</v>
      </c>
      <c r="E7" s="61">
        <f>E9+E10+E11</f>
        <v>13967932.140000001</v>
      </c>
      <c r="F7" s="66">
        <f>F9+F10+F11+F12</f>
        <v>535662.07999999996</v>
      </c>
      <c r="G7" s="50">
        <f>G9+G10+G11+G12</f>
        <v>902843.25</v>
      </c>
    </row>
    <row r="8" spans="1:7">
      <c r="A8" s="15" t="s">
        <v>131</v>
      </c>
      <c r="B8" s="70">
        <f t="shared" si="0"/>
        <v>0</v>
      </c>
      <c r="C8" s="53">
        <f t="shared" si="1"/>
        <v>0</v>
      </c>
      <c r="D8" s="56"/>
      <c r="E8" s="62"/>
      <c r="F8" s="67"/>
      <c r="G8" s="51"/>
    </row>
    <row r="9" spans="1:7" ht="20.25" customHeight="1">
      <c r="A9" s="16" t="s">
        <v>235</v>
      </c>
      <c r="B9" s="70">
        <f t="shared" si="0"/>
        <v>10833459.73</v>
      </c>
      <c r="C9" s="53">
        <f t="shared" si="1"/>
        <v>10833459.73</v>
      </c>
      <c r="D9" s="56">
        <f>13140153.14-D11</f>
        <v>10833459.73</v>
      </c>
      <c r="E9" s="62">
        <f>13140153.14-E11</f>
        <v>10833459.73</v>
      </c>
      <c r="F9" s="67">
        <v>0</v>
      </c>
      <c r="G9" s="51">
        <v>0</v>
      </c>
    </row>
    <row r="10" spans="1:7" ht="19.5" customHeight="1">
      <c r="A10" s="15" t="s">
        <v>238</v>
      </c>
      <c r="B10" s="70">
        <f t="shared" si="0"/>
        <v>827779</v>
      </c>
      <c r="C10" s="53">
        <f t="shared" si="1"/>
        <v>827779</v>
      </c>
      <c r="D10" s="56">
        <v>827779</v>
      </c>
      <c r="E10" s="62">
        <f t="shared" ref="E10:E11" si="2">D10</f>
        <v>827779</v>
      </c>
      <c r="F10" s="67"/>
      <c r="G10" s="51"/>
    </row>
    <row r="11" spans="1:7" ht="18" customHeight="1">
      <c r="A11" s="16" t="s">
        <v>239</v>
      </c>
      <c r="B11" s="70">
        <f t="shared" si="0"/>
        <v>2306693.41</v>
      </c>
      <c r="C11" s="53">
        <f t="shared" si="1"/>
        <v>2306693.41</v>
      </c>
      <c r="D11" s="56">
        <v>2306693.41</v>
      </c>
      <c r="E11" s="62">
        <f t="shared" si="2"/>
        <v>2306693.41</v>
      </c>
      <c r="F11" s="67"/>
      <c r="G11" s="51"/>
    </row>
    <row r="12" spans="1:7" ht="110.25" customHeight="1">
      <c r="A12" s="16" t="s">
        <v>132</v>
      </c>
      <c r="B12" s="70">
        <f t="shared" si="0"/>
        <v>535662.07999999996</v>
      </c>
      <c r="C12" s="53">
        <f t="shared" si="1"/>
        <v>902843.25</v>
      </c>
      <c r="D12" s="57">
        <f>D13+D14</f>
        <v>0</v>
      </c>
      <c r="E12" s="63">
        <f>E13+E14</f>
        <v>0</v>
      </c>
      <c r="F12" s="67">
        <v>535662.07999999996</v>
      </c>
      <c r="G12" s="51">
        <f>G13+G14</f>
        <v>902843.25</v>
      </c>
    </row>
    <row r="13" spans="1:7">
      <c r="A13" s="16" t="s">
        <v>236</v>
      </c>
      <c r="B13" s="70">
        <f t="shared" si="0"/>
        <v>535662.07999999996</v>
      </c>
      <c r="C13" s="53">
        <f t="shared" si="1"/>
        <v>535662.07999999996</v>
      </c>
      <c r="D13" s="56">
        <v>0</v>
      </c>
      <c r="E13" s="62">
        <v>0</v>
      </c>
      <c r="F13" s="67">
        <f>F12</f>
        <v>535662.07999999996</v>
      </c>
      <c r="G13" s="51">
        <f>F13</f>
        <v>535662.07999999996</v>
      </c>
    </row>
    <row r="14" spans="1:7">
      <c r="A14" s="16" t="s">
        <v>237</v>
      </c>
      <c r="B14" s="70">
        <f t="shared" si="0"/>
        <v>0</v>
      </c>
      <c r="C14" s="53">
        <f t="shared" si="1"/>
        <v>367181.17</v>
      </c>
      <c r="D14" s="56">
        <v>0</v>
      </c>
      <c r="E14" s="62">
        <v>0</v>
      </c>
      <c r="F14" s="67">
        <v>0</v>
      </c>
      <c r="G14" s="51">
        <v>367181.17</v>
      </c>
    </row>
    <row r="15" spans="1:7" ht="158.25" customHeight="1">
      <c r="A15" s="16" t="s">
        <v>133</v>
      </c>
      <c r="B15" s="70">
        <f t="shared" si="0"/>
        <v>14931737.509999998</v>
      </c>
      <c r="C15" s="53">
        <f t="shared" si="1"/>
        <v>14920205.199999999</v>
      </c>
      <c r="D15" s="57">
        <f>D17+D18+D19+D20+D21+D23+D25+D27+D29</f>
        <v>13967932.139999999</v>
      </c>
      <c r="E15" s="63">
        <f>E17+E18+E19+E20+E21+E23+E25+E27+E29</f>
        <v>13967932.139999999</v>
      </c>
      <c r="F15" s="68">
        <f>F17+F18+F20+F21+F23+F25+F27+F29+F30</f>
        <v>963805.37000000011</v>
      </c>
      <c r="G15" s="68">
        <f>G17+G18+G20+G21+G23+G25+G27+G29+G30</f>
        <v>952273.06</v>
      </c>
    </row>
    <row r="16" spans="1:7">
      <c r="A16" s="15" t="s">
        <v>131</v>
      </c>
      <c r="B16" s="70">
        <f t="shared" si="0"/>
        <v>0</v>
      </c>
      <c r="C16" s="53">
        <f t="shared" si="1"/>
        <v>0</v>
      </c>
      <c r="D16" s="58"/>
      <c r="E16" s="64"/>
      <c r="F16" s="69"/>
      <c r="G16" s="52"/>
    </row>
    <row r="17" spans="1:7" ht="30" customHeight="1">
      <c r="A17" s="17" t="s">
        <v>134</v>
      </c>
      <c r="B17" s="70">
        <f t="shared" si="0"/>
        <v>8713372.6699999999</v>
      </c>
      <c r="C17" s="53">
        <f t="shared" si="1"/>
        <v>8713372.6699999999</v>
      </c>
      <c r="D17" s="58">
        <f>7775845.01+607378.28</f>
        <v>8383223.29</v>
      </c>
      <c r="E17" s="64">
        <f>D17</f>
        <v>8383223.29</v>
      </c>
      <c r="F17" s="68">
        <f>263746.73+66402.65</f>
        <v>330149.38</v>
      </c>
      <c r="G17" s="52">
        <f>F17</f>
        <v>330149.38</v>
      </c>
    </row>
    <row r="18" spans="1:7">
      <c r="A18" s="30" t="s">
        <v>135</v>
      </c>
      <c r="B18" s="70">
        <f t="shared" si="0"/>
        <v>46425.39</v>
      </c>
      <c r="C18" s="53">
        <f t="shared" si="1"/>
        <v>46425.39</v>
      </c>
      <c r="D18" s="58">
        <v>36917.760000000002</v>
      </c>
      <c r="E18" s="64">
        <f t="shared" ref="E18:E30" si="3">D18</f>
        <v>36917.760000000002</v>
      </c>
      <c r="F18" s="68">
        <v>9507.6299999999992</v>
      </c>
      <c r="G18" s="52">
        <f>F18</f>
        <v>9507.6299999999992</v>
      </c>
    </row>
    <row r="19" spans="1:7">
      <c r="A19" s="30" t="s">
        <v>136</v>
      </c>
      <c r="B19" s="70">
        <f t="shared" si="0"/>
        <v>4709</v>
      </c>
      <c r="C19" s="53">
        <f t="shared" si="1"/>
        <v>4709</v>
      </c>
      <c r="D19" s="58">
        <v>4709</v>
      </c>
      <c r="E19" s="64">
        <f t="shared" si="3"/>
        <v>4709</v>
      </c>
      <c r="F19" s="69"/>
      <c r="G19" s="52"/>
    </row>
    <row r="20" spans="1:7">
      <c r="A20" s="30" t="s">
        <v>137</v>
      </c>
      <c r="B20" s="70">
        <f t="shared" si="0"/>
        <v>1352553.76</v>
      </c>
      <c r="C20" s="53">
        <f t="shared" si="1"/>
        <v>1352553.76</v>
      </c>
      <c r="D20" s="58">
        <v>1335397.3400000001</v>
      </c>
      <c r="E20" s="64">
        <f t="shared" si="3"/>
        <v>1335397.3400000001</v>
      </c>
      <c r="F20" s="69">
        <f>17156.42</f>
        <v>17156.419999999998</v>
      </c>
      <c r="G20" s="52">
        <f>F20</f>
        <v>17156.419999999998</v>
      </c>
    </row>
    <row r="21" spans="1:7">
      <c r="A21" s="30" t="s">
        <v>138</v>
      </c>
      <c r="B21" s="70">
        <f t="shared" si="0"/>
        <v>1269479.9700000002</v>
      </c>
      <c r="C21" s="53">
        <f t="shared" si="1"/>
        <v>1269479.9700000002</v>
      </c>
      <c r="D21" s="58">
        <f>256462.6+827779</f>
        <v>1084241.6000000001</v>
      </c>
      <c r="E21" s="64">
        <f t="shared" si="3"/>
        <v>1084241.6000000001</v>
      </c>
      <c r="F21" s="68">
        <f>185238.37</f>
        <v>185238.37</v>
      </c>
      <c r="G21" s="52">
        <f>F21</f>
        <v>185238.37</v>
      </c>
    </row>
    <row r="22" spans="1:7">
      <c r="A22" s="30" t="s">
        <v>139</v>
      </c>
      <c r="B22" s="70">
        <f t="shared" si="0"/>
        <v>0</v>
      </c>
      <c r="C22" s="53">
        <f t="shared" si="1"/>
        <v>0</v>
      </c>
      <c r="D22" s="58">
        <v>0</v>
      </c>
      <c r="E22" s="64">
        <f t="shared" si="3"/>
        <v>0</v>
      </c>
      <c r="F22" s="69"/>
      <c r="G22" s="52">
        <f t="shared" ref="G22" si="4">F22</f>
        <v>0</v>
      </c>
    </row>
    <row r="23" spans="1:7">
      <c r="A23" s="30" t="s">
        <v>140</v>
      </c>
      <c r="B23" s="70">
        <f t="shared" si="0"/>
        <v>2306693.41</v>
      </c>
      <c r="C23" s="53">
        <f t="shared" si="1"/>
        <v>2306693.41</v>
      </c>
      <c r="D23" s="58">
        <f>D11</f>
        <v>2306693.41</v>
      </c>
      <c r="E23" s="64">
        <f t="shared" si="3"/>
        <v>2306693.41</v>
      </c>
      <c r="F23" s="68"/>
      <c r="G23" s="52"/>
    </row>
    <row r="24" spans="1:7">
      <c r="A24" s="30" t="s">
        <v>141</v>
      </c>
      <c r="B24" s="70">
        <f t="shared" si="0"/>
        <v>0</v>
      </c>
      <c r="C24" s="53">
        <f t="shared" si="1"/>
        <v>0</v>
      </c>
      <c r="D24" s="58">
        <v>0</v>
      </c>
      <c r="E24" s="64">
        <f t="shared" si="3"/>
        <v>0</v>
      </c>
      <c r="F24" s="69"/>
      <c r="G24" s="52"/>
    </row>
    <row r="25" spans="1:7">
      <c r="A25" s="30" t="s">
        <v>142</v>
      </c>
      <c r="B25" s="70">
        <f t="shared" si="0"/>
        <v>65888</v>
      </c>
      <c r="C25" s="53">
        <f t="shared" si="1"/>
        <v>65888</v>
      </c>
      <c r="D25" s="58">
        <v>35000</v>
      </c>
      <c r="E25" s="64">
        <f t="shared" si="3"/>
        <v>35000</v>
      </c>
      <c r="F25" s="68">
        <v>30888</v>
      </c>
      <c r="G25" s="52">
        <f>F25</f>
        <v>30888</v>
      </c>
    </row>
    <row r="26" spans="1:7">
      <c r="A26" s="30" t="s">
        <v>143</v>
      </c>
      <c r="B26" s="70">
        <f t="shared" si="0"/>
        <v>0</v>
      </c>
      <c r="C26" s="53">
        <f t="shared" si="1"/>
        <v>0</v>
      </c>
      <c r="D26" s="58"/>
      <c r="E26" s="64">
        <f t="shared" si="3"/>
        <v>0</v>
      </c>
      <c r="F26" s="69"/>
      <c r="G26" s="52"/>
    </row>
    <row r="27" spans="1:7">
      <c r="A27" s="30" t="s">
        <v>144</v>
      </c>
      <c r="B27" s="70">
        <f t="shared" si="0"/>
        <v>771003.68999999983</v>
      </c>
      <c r="C27" s="53">
        <f t="shared" si="1"/>
        <v>820433.49999999977</v>
      </c>
      <c r="D27" s="58">
        <f>2842186.21-D23</f>
        <v>535492.79999999981</v>
      </c>
      <c r="E27" s="64">
        <f t="shared" si="3"/>
        <v>535492.79999999981</v>
      </c>
      <c r="F27" s="68">
        <f>284940.7-49429.81</f>
        <v>235510.89</v>
      </c>
      <c r="G27" s="52">
        <v>284940.7</v>
      </c>
    </row>
    <row r="28" spans="1:7" ht="30">
      <c r="A28" s="30" t="s">
        <v>145</v>
      </c>
      <c r="B28" s="70">
        <f t="shared" si="0"/>
        <v>0</v>
      </c>
      <c r="C28" s="53">
        <f t="shared" si="1"/>
        <v>0</v>
      </c>
      <c r="D28" s="58"/>
      <c r="E28" s="64">
        <f t="shared" si="3"/>
        <v>0</v>
      </c>
      <c r="F28" s="69"/>
      <c r="G28" s="52"/>
    </row>
    <row r="29" spans="1:7">
      <c r="A29" s="30" t="s">
        <v>146</v>
      </c>
      <c r="B29" s="70">
        <f t="shared" si="0"/>
        <v>401611.62</v>
      </c>
      <c r="C29" s="53">
        <f t="shared" si="1"/>
        <v>340649.5</v>
      </c>
      <c r="D29" s="58">
        <f>22772.4+196917.84+2832+23734.7</f>
        <v>246256.94</v>
      </c>
      <c r="E29" s="64">
        <f t="shared" si="3"/>
        <v>246256.94</v>
      </c>
      <c r="F29" s="68">
        <f>90404.93+3987.63+G6</f>
        <v>155354.68</v>
      </c>
      <c r="G29" s="52">
        <f>F29-G6</f>
        <v>94392.56</v>
      </c>
    </row>
    <row r="30" spans="1:7" ht="30">
      <c r="A30" s="30" t="s">
        <v>147</v>
      </c>
      <c r="B30" s="70">
        <f t="shared" si="0"/>
        <v>0</v>
      </c>
      <c r="C30" s="53">
        <f t="shared" si="1"/>
        <v>0</v>
      </c>
      <c r="D30" s="58"/>
      <c r="E30" s="64">
        <f t="shared" si="3"/>
        <v>0</v>
      </c>
      <c r="F30" s="69"/>
      <c r="G30" s="52"/>
    </row>
    <row r="31" spans="1:7">
      <c r="A31" s="16" t="s">
        <v>148</v>
      </c>
      <c r="B31" s="70">
        <f t="shared" si="0"/>
        <v>0</v>
      </c>
      <c r="C31" s="53">
        <f t="shared" si="1"/>
        <v>11532.309999999939</v>
      </c>
      <c r="D31" s="56">
        <f>D6+D7-D15</f>
        <v>0</v>
      </c>
      <c r="E31" s="62">
        <f>E6+E7-E15</f>
        <v>0</v>
      </c>
      <c r="F31" s="68">
        <v>0</v>
      </c>
      <c r="G31" s="53">
        <f>G6+G7-G15</f>
        <v>11532.309999999939</v>
      </c>
    </row>
    <row r="32" spans="1:7" ht="30.75" customHeight="1" thickBot="1">
      <c r="A32" s="18" t="s">
        <v>149</v>
      </c>
      <c r="B32" s="71">
        <v>0</v>
      </c>
      <c r="C32" s="71">
        <f t="shared" ref="C32:G32" si="5">C6+C7-C15</f>
        <v>11532.310000000522</v>
      </c>
      <c r="D32" s="71">
        <f t="shared" si="5"/>
        <v>0</v>
      </c>
      <c r="E32" s="71">
        <f t="shared" si="5"/>
        <v>0</v>
      </c>
      <c r="F32" s="71">
        <v>0</v>
      </c>
      <c r="G32" s="71">
        <f t="shared" si="5"/>
        <v>11532.309999999939</v>
      </c>
    </row>
    <row r="33" spans="3:6">
      <c r="F33" s="41"/>
    </row>
    <row r="34" spans="3:6">
      <c r="C34" s="41"/>
      <c r="F34" s="41"/>
    </row>
    <row r="35" spans="3:6">
      <c r="F35" s="41"/>
    </row>
    <row r="36" spans="3:6">
      <c r="F36" s="41"/>
    </row>
    <row r="37" spans="3:6">
      <c r="F37" s="41"/>
    </row>
  </sheetData>
  <mergeCells count="5">
    <mergeCell ref="A2:A4"/>
    <mergeCell ref="B2:C3"/>
    <mergeCell ref="D2:G2"/>
    <mergeCell ref="D3:E3"/>
    <mergeCell ref="F3:G3"/>
  </mergeCells>
  <pageMargins left="0.70866141732283472" right="0.15748031496062992" top="0.15748031496062992" bottom="0.15748031496062992" header="0.15748031496062992" footer="0.15748031496062992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5"/>
  <sheetViews>
    <sheetView tabSelected="1" view="pageBreakPreview" zoomScaleSheetLayoutView="100" workbookViewId="0">
      <selection activeCell="F50" sqref="F50:I50"/>
    </sheetView>
  </sheetViews>
  <sheetFormatPr defaultRowHeight="15"/>
  <cols>
    <col min="3" max="3" width="11.7109375" customWidth="1"/>
    <col min="4" max="4" width="12.5703125" customWidth="1"/>
    <col min="5" max="5" width="17.7109375" customWidth="1"/>
    <col min="9" max="9" width="19.140625" customWidth="1"/>
    <col min="10" max="10" width="41.5703125" customWidth="1"/>
    <col min="13" max="13" width="16.42578125" customWidth="1"/>
  </cols>
  <sheetData>
    <row r="1" spans="1:10" ht="18.75">
      <c r="A1" s="1"/>
      <c r="B1" s="1"/>
      <c r="C1" s="1"/>
      <c r="D1" s="1"/>
      <c r="E1" s="1"/>
      <c r="F1" s="1"/>
      <c r="G1" s="1" t="s">
        <v>0</v>
      </c>
      <c r="H1" s="1"/>
      <c r="I1" s="1"/>
      <c r="J1" s="1"/>
    </row>
    <row r="2" spans="1:10" ht="18.75">
      <c r="A2" s="1"/>
      <c r="B2" s="1"/>
      <c r="C2" s="1"/>
      <c r="D2" s="1"/>
      <c r="E2" s="1"/>
      <c r="F2" s="1"/>
      <c r="G2" s="1" t="s">
        <v>1</v>
      </c>
      <c r="H2" s="1"/>
      <c r="I2" s="1"/>
      <c r="J2" s="1"/>
    </row>
    <row r="3" spans="1:10" ht="18.75">
      <c r="A3" s="1"/>
      <c r="B3" s="1"/>
      <c r="C3" s="1"/>
      <c r="D3" s="1"/>
      <c r="E3" s="1"/>
      <c r="F3" s="1"/>
      <c r="G3" s="1" t="s">
        <v>2</v>
      </c>
      <c r="H3" s="1"/>
      <c r="I3" s="1"/>
      <c r="J3" s="1"/>
    </row>
    <row r="4" spans="1:10" ht="18.75">
      <c r="A4" s="1"/>
      <c r="B4" s="1"/>
      <c r="C4" s="1"/>
      <c r="D4" s="1"/>
      <c r="E4" s="1"/>
      <c r="F4" s="1"/>
      <c r="G4" s="1" t="s">
        <v>3</v>
      </c>
      <c r="H4" s="1"/>
      <c r="I4" s="1"/>
      <c r="J4" s="1"/>
    </row>
    <row r="5" spans="1:10" ht="18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>
      <c r="A7" s="1" t="s">
        <v>4</v>
      </c>
      <c r="B7" s="1"/>
      <c r="C7" s="1"/>
      <c r="D7" s="1"/>
      <c r="E7" s="1"/>
      <c r="F7" s="1"/>
      <c r="G7" s="160" t="s">
        <v>10</v>
      </c>
      <c r="H7" s="160"/>
      <c r="I7" s="160"/>
      <c r="J7" s="1"/>
    </row>
    <row r="8" spans="1:10" ht="18.75">
      <c r="A8" s="1" t="s">
        <v>5</v>
      </c>
      <c r="B8" s="1"/>
      <c r="C8" s="1"/>
      <c r="D8" s="1"/>
      <c r="E8" s="1"/>
      <c r="F8" s="1"/>
      <c r="G8" s="1" t="s">
        <v>9</v>
      </c>
      <c r="H8" s="1"/>
      <c r="I8" s="1"/>
      <c r="J8" s="1"/>
    </row>
    <row r="9" spans="1:10" ht="18.75">
      <c r="A9" s="3" t="s">
        <v>6</v>
      </c>
      <c r="B9" s="3"/>
      <c r="C9" s="1"/>
      <c r="D9" s="1"/>
      <c r="E9" s="1"/>
      <c r="F9" s="1"/>
      <c r="G9" s="1" t="s">
        <v>257</v>
      </c>
      <c r="H9" s="1"/>
      <c r="I9" s="1"/>
      <c r="J9" s="1"/>
    </row>
    <row r="10" spans="1:10" ht="18.75">
      <c r="A10" s="161" t="s">
        <v>7</v>
      </c>
      <c r="B10" s="161"/>
      <c r="C10" s="1"/>
      <c r="D10" s="1"/>
      <c r="E10" s="1"/>
      <c r="F10" s="1"/>
      <c r="G10" s="1" t="s">
        <v>11</v>
      </c>
      <c r="H10" s="1"/>
      <c r="I10" s="1"/>
      <c r="J10" s="1"/>
    </row>
    <row r="11" spans="1:10" ht="18.75">
      <c r="A11" s="3" t="s">
        <v>6</v>
      </c>
      <c r="B11" s="3"/>
      <c r="C11" s="1"/>
      <c r="D11" s="1"/>
      <c r="E11" s="1"/>
      <c r="F11" s="1"/>
      <c r="G11" s="1" t="s">
        <v>258</v>
      </c>
      <c r="H11" s="1"/>
      <c r="I11" s="1"/>
      <c r="J11" s="1"/>
    </row>
    <row r="12" spans="1:10" ht="18.75">
      <c r="A12" s="161" t="s">
        <v>8</v>
      </c>
      <c r="B12" s="161"/>
      <c r="C12" s="1"/>
      <c r="D12" s="1"/>
      <c r="E12" s="1"/>
      <c r="F12" s="1"/>
      <c r="G12" s="1" t="s">
        <v>257</v>
      </c>
      <c r="H12" s="1"/>
      <c r="I12" s="1"/>
      <c r="J12" s="1"/>
    </row>
    <row r="13" spans="1:10" ht="18.75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ht="18.75">
      <c r="A15" s="82" t="s">
        <v>12</v>
      </c>
      <c r="B15" s="82"/>
      <c r="C15" s="82"/>
      <c r="D15" s="82"/>
      <c r="E15" s="82"/>
      <c r="F15" s="82"/>
      <c r="G15" s="82"/>
      <c r="H15" s="82"/>
      <c r="I15" s="82"/>
    </row>
    <row r="16" spans="1:10" ht="18.75">
      <c r="A16" s="82" t="s">
        <v>13</v>
      </c>
      <c r="B16" s="82"/>
      <c r="C16" s="82"/>
      <c r="D16" s="82"/>
      <c r="E16" s="82"/>
      <c r="F16" s="82"/>
      <c r="G16" s="82"/>
      <c r="H16" s="82"/>
      <c r="I16" s="82"/>
    </row>
    <row r="17" spans="1:13" ht="42.75" customHeight="1">
      <c r="A17" s="162" t="s">
        <v>184</v>
      </c>
      <c r="B17" s="162"/>
      <c r="C17" s="162"/>
      <c r="D17" s="162"/>
      <c r="E17" s="162"/>
      <c r="F17" s="162"/>
      <c r="G17" s="162"/>
      <c r="H17" s="162"/>
      <c r="I17" s="162"/>
    </row>
    <row r="18" spans="1:13" ht="36" customHeight="1">
      <c r="A18" s="162" t="s">
        <v>14</v>
      </c>
      <c r="B18" s="162"/>
      <c r="C18" s="162"/>
      <c r="D18" s="162"/>
      <c r="E18" s="162"/>
      <c r="F18" s="162"/>
      <c r="G18" s="162"/>
      <c r="H18" s="162"/>
      <c r="I18" s="162"/>
    </row>
    <row r="19" spans="1:13" ht="18.75">
      <c r="A19" s="82" t="s">
        <v>246</v>
      </c>
      <c r="B19" s="82"/>
      <c r="C19" s="82"/>
      <c r="D19" s="82"/>
      <c r="E19" s="82"/>
      <c r="F19" s="82"/>
      <c r="G19" s="82"/>
      <c r="H19" s="82"/>
      <c r="I19" s="82"/>
    </row>
    <row r="20" spans="1:13" ht="18.75" customHeight="1">
      <c r="A20" s="166" t="s">
        <v>242</v>
      </c>
      <c r="B20" s="166"/>
      <c r="C20" s="166"/>
      <c r="D20" s="166"/>
      <c r="E20" s="166"/>
      <c r="F20" s="166"/>
      <c r="G20" s="166"/>
      <c r="H20" s="166"/>
      <c r="I20" s="166"/>
      <c r="J20" s="166"/>
    </row>
    <row r="21" spans="1:13" ht="18.75">
      <c r="A21" s="35"/>
    </row>
    <row r="22" spans="1:13" ht="18.75">
      <c r="A22" s="2"/>
      <c r="I22" s="2" t="s">
        <v>259</v>
      </c>
    </row>
    <row r="25" spans="1:13" ht="18.75">
      <c r="A25" s="82" t="s">
        <v>15</v>
      </c>
      <c r="B25" s="82"/>
      <c r="C25" s="82"/>
      <c r="D25" s="82"/>
      <c r="E25" s="82"/>
      <c r="F25" s="82"/>
      <c r="G25" s="82"/>
      <c r="H25" s="82"/>
      <c r="I25" s="82"/>
    </row>
    <row r="26" spans="1:13" ht="15.75" thickBot="1"/>
    <row r="27" spans="1:13">
      <c r="A27" s="7" t="s">
        <v>16</v>
      </c>
      <c r="B27" s="167" t="s">
        <v>17</v>
      </c>
      <c r="C27" s="167"/>
      <c r="D27" s="167"/>
      <c r="E27" s="167"/>
      <c r="F27" s="167"/>
      <c r="G27" s="167"/>
      <c r="H27" s="167"/>
      <c r="I27" s="168"/>
    </row>
    <row r="28" spans="1:13">
      <c r="A28" s="36" t="s">
        <v>18</v>
      </c>
      <c r="B28" s="112" t="s">
        <v>19</v>
      </c>
      <c r="C28" s="112"/>
      <c r="D28" s="112"/>
      <c r="E28" s="112"/>
      <c r="F28" s="114" t="s">
        <v>21</v>
      </c>
      <c r="G28" s="114"/>
      <c r="H28" s="114"/>
      <c r="I28" s="169"/>
    </row>
    <row r="29" spans="1:13" ht="36" customHeight="1">
      <c r="A29" s="36"/>
      <c r="B29" s="118"/>
      <c r="C29" s="119"/>
      <c r="D29" s="119"/>
      <c r="E29" s="142"/>
      <c r="F29" s="114"/>
      <c r="G29" s="114"/>
      <c r="H29" s="114"/>
      <c r="I29" s="169"/>
    </row>
    <row r="30" spans="1:13" ht="126.75" customHeight="1">
      <c r="A30" s="36"/>
      <c r="B30" s="118"/>
      <c r="C30" s="119"/>
      <c r="D30" s="119"/>
      <c r="E30" s="142"/>
      <c r="F30" s="149" t="s">
        <v>194</v>
      </c>
      <c r="G30" s="149"/>
      <c r="H30" s="149"/>
      <c r="I30" s="150"/>
    </row>
    <row r="31" spans="1:13" ht="18" customHeight="1">
      <c r="A31" s="36"/>
      <c r="B31" s="118"/>
      <c r="C31" s="119"/>
      <c r="D31" s="119"/>
      <c r="E31" s="142"/>
      <c r="F31" s="164" t="s">
        <v>20</v>
      </c>
      <c r="G31" s="164"/>
      <c r="H31" s="164"/>
      <c r="I31" s="165"/>
      <c r="M31" s="26"/>
    </row>
    <row r="32" spans="1:13" ht="48.75" customHeight="1">
      <c r="A32" s="36"/>
      <c r="B32" s="118"/>
      <c r="C32" s="119"/>
      <c r="D32" s="119"/>
      <c r="E32" s="142"/>
      <c r="F32" s="156" t="s">
        <v>195</v>
      </c>
      <c r="G32" s="156"/>
      <c r="H32" s="156"/>
      <c r="I32" s="157"/>
    </row>
    <row r="33" spans="1:14" ht="15.75" customHeight="1">
      <c r="A33" s="36"/>
      <c r="B33" s="118"/>
      <c r="C33" s="119"/>
      <c r="D33" s="119"/>
      <c r="E33" s="142"/>
      <c r="F33" s="158" t="s">
        <v>196</v>
      </c>
      <c r="G33" s="158"/>
      <c r="H33" s="158"/>
      <c r="I33" s="159"/>
    </row>
    <row r="34" spans="1:14" ht="46.5" customHeight="1">
      <c r="A34" s="36"/>
      <c r="B34" s="118"/>
      <c r="C34" s="119"/>
      <c r="D34" s="119"/>
      <c r="E34" s="142"/>
      <c r="F34" s="147" t="s">
        <v>197</v>
      </c>
      <c r="G34" s="147"/>
      <c r="H34" s="147"/>
      <c r="I34" s="148"/>
    </row>
    <row r="35" spans="1:14" ht="79.5" customHeight="1">
      <c r="A35" s="36"/>
      <c r="B35" s="118"/>
      <c r="C35" s="119"/>
      <c r="D35" s="119"/>
      <c r="E35" s="142"/>
      <c r="F35" s="147" t="s">
        <v>198</v>
      </c>
      <c r="G35" s="147"/>
      <c r="H35" s="147"/>
      <c r="I35" s="148"/>
    </row>
    <row r="36" spans="1:14" ht="93.75" customHeight="1">
      <c r="A36" s="36"/>
      <c r="B36" s="118"/>
      <c r="C36" s="119"/>
      <c r="D36" s="119"/>
      <c r="E36" s="142"/>
      <c r="F36" s="156" t="s">
        <v>199</v>
      </c>
      <c r="G36" s="156"/>
      <c r="H36" s="156"/>
      <c r="I36" s="157"/>
    </row>
    <row r="37" spans="1:14" ht="30.75" customHeight="1">
      <c r="A37" s="36"/>
      <c r="B37" s="118"/>
      <c r="C37" s="119"/>
      <c r="D37" s="119"/>
      <c r="E37" s="142"/>
      <c r="F37" s="147" t="s">
        <v>200</v>
      </c>
      <c r="G37" s="147"/>
      <c r="H37" s="147"/>
      <c r="I37" s="148"/>
    </row>
    <row r="38" spans="1:14" ht="66.75" customHeight="1">
      <c r="A38" s="36"/>
      <c r="B38" s="118"/>
      <c r="C38" s="119"/>
      <c r="D38" s="119"/>
      <c r="E38" s="142"/>
      <c r="F38" s="147" t="s">
        <v>201</v>
      </c>
      <c r="G38" s="147"/>
      <c r="H38" s="147"/>
      <c r="I38" s="148"/>
    </row>
    <row r="39" spans="1:14" ht="78.75" customHeight="1">
      <c r="A39" s="36" t="s">
        <v>22</v>
      </c>
      <c r="B39" s="116" t="s">
        <v>23</v>
      </c>
      <c r="C39" s="116"/>
      <c r="D39" s="116"/>
      <c r="E39" s="116"/>
      <c r="F39" s="147" t="s">
        <v>202</v>
      </c>
      <c r="G39" s="147"/>
      <c r="H39" s="147"/>
      <c r="I39" s="148"/>
    </row>
    <row r="40" spans="1:14" ht="50.25" customHeight="1">
      <c r="A40" s="36"/>
      <c r="B40" s="144"/>
      <c r="C40" s="145"/>
      <c r="D40" s="145"/>
      <c r="E40" s="146"/>
      <c r="F40" s="147" t="s">
        <v>203</v>
      </c>
      <c r="G40" s="147"/>
      <c r="H40" s="147"/>
      <c r="I40" s="148"/>
    </row>
    <row r="41" spans="1:14" ht="50.25" customHeight="1">
      <c r="A41" s="36"/>
      <c r="B41" s="144"/>
      <c r="C41" s="145"/>
      <c r="D41" s="145"/>
      <c r="E41" s="146"/>
      <c r="F41" s="156" t="s">
        <v>204</v>
      </c>
      <c r="G41" s="156"/>
      <c r="H41" s="156"/>
      <c r="I41" s="157"/>
    </row>
    <row r="42" spans="1:14" ht="50.25" customHeight="1">
      <c r="A42" s="36"/>
      <c r="B42" s="144"/>
      <c r="C42" s="145"/>
      <c r="D42" s="145"/>
      <c r="E42" s="146"/>
      <c r="F42" s="147" t="s">
        <v>205</v>
      </c>
      <c r="G42" s="147"/>
      <c r="H42" s="147"/>
      <c r="I42" s="148"/>
    </row>
    <row r="43" spans="1:14">
      <c r="A43" s="36"/>
      <c r="B43" s="144"/>
      <c r="C43" s="145"/>
      <c r="D43" s="145"/>
      <c r="E43" s="146"/>
      <c r="F43" s="153" t="s">
        <v>206</v>
      </c>
      <c r="G43" s="154"/>
      <c r="H43" s="154"/>
      <c r="I43" s="155"/>
    </row>
    <row r="44" spans="1:14" ht="273.75" customHeight="1">
      <c r="A44" s="36"/>
      <c r="B44" s="144"/>
      <c r="C44" s="145"/>
      <c r="D44" s="145"/>
      <c r="E44" s="146"/>
      <c r="F44" s="147" t="s">
        <v>210</v>
      </c>
      <c r="G44" s="147"/>
      <c r="H44" s="147"/>
      <c r="I44" s="148"/>
    </row>
    <row r="45" spans="1:14" ht="45.75" customHeight="1">
      <c r="A45" s="36"/>
      <c r="B45" s="144"/>
      <c r="C45" s="145"/>
      <c r="D45" s="145"/>
      <c r="E45" s="146"/>
      <c r="F45" s="147" t="s">
        <v>207</v>
      </c>
      <c r="G45" s="147"/>
      <c r="H45" s="147"/>
      <c r="I45" s="148"/>
    </row>
    <row r="46" spans="1:14">
      <c r="A46" s="36"/>
      <c r="B46" s="144"/>
      <c r="C46" s="145"/>
      <c r="D46" s="145"/>
      <c r="E46" s="146"/>
      <c r="F46" s="151" t="s">
        <v>208</v>
      </c>
      <c r="G46" s="151"/>
      <c r="H46" s="151"/>
      <c r="I46" s="152"/>
    </row>
    <row r="47" spans="1:14" ht="78.75" customHeight="1">
      <c r="A47" s="36"/>
      <c r="B47" s="144"/>
      <c r="C47" s="145"/>
      <c r="D47" s="145"/>
      <c r="E47" s="146"/>
      <c r="F47" s="147" t="s">
        <v>209</v>
      </c>
      <c r="G47" s="147"/>
      <c r="H47" s="147"/>
      <c r="I47" s="148"/>
    </row>
    <row r="48" spans="1:14" ht="154.5" customHeight="1">
      <c r="A48" s="36"/>
      <c r="B48" s="144"/>
      <c r="C48" s="145"/>
      <c r="D48" s="145"/>
      <c r="E48" s="146"/>
      <c r="F48" s="149" t="s">
        <v>211</v>
      </c>
      <c r="G48" s="149"/>
      <c r="H48" s="149"/>
      <c r="I48" s="150"/>
      <c r="L48" s="10"/>
      <c r="M48" s="10"/>
      <c r="N48" s="10"/>
    </row>
    <row r="49" spans="1:14" ht="46.5" customHeight="1">
      <c r="A49" s="36"/>
      <c r="B49" s="144"/>
      <c r="C49" s="145"/>
      <c r="D49" s="145"/>
      <c r="E49" s="146"/>
      <c r="F49" s="149" t="s">
        <v>212</v>
      </c>
      <c r="G49" s="149"/>
      <c r="H49" s="149"/>
      <c r="I49" s="150"/>
      <c r="L49" s="10"/>
      <c r="M49" s="10"/>
      <c r="N49" s="10"/>
    </row>
    <row r="50" spans="1:14" ht="81.75" customHeight="1">
      <c r="A50" s="36"/>
      <c r="B50" s="144"/>
      <c r="C50" s="145"/>
      <c r="D50" s="145"/>
      <c r="E50" s="146"/>
      <c r="F50" s="149" t="s">
        <v>213</v>
      </c>
      <c r="G50" s="149"/>
      <c r="H50" s="149"/>
      <c r="I50" s="150"/>
      <c r="L50" s="10"/>
      <c r="M50" s="10"/>
      <c r="N50" s="10"/>
    </row>
    <row r="51" spans="1:14" ht="48" customHeight="1">
      <c r="A51" s="36"/>
      <c r="B51" s="144"/>
      <c r="C51" s="145"/>
      <c r="D51" s="145"/>
      <c r="E51" s="146"/>
      <c r="F51" s="147" t="s">
        <v>26</v>
      </c>
      <c r="G51" s="147"/>
      <c r="H51" s="147"/>
      <c r="I51" s="148"/>
      <c r="M51" s="5"/>
    </row>
    <row r="52" spans="1:14" ht="48" customHeight="1">
      <c r="A52" s="36" t="s">
        <v>24</v>
      </c>
      <c r="B52" s="114" t="s">
        <v>25</v>
      </c>
      <c r="C52" s="114"/>
      <c r="D52" s="114"/>
      <c r="E52" s="114"/>
      <c r="F52" s="88" t="s">
        <v>214</v>
      </c>
      <c r="G52" s="88"/>
      <c r="H52" s="88"/>
      <c r="I52" s="143"/>
    </row>
    <row r="53" spans="1:14" ht="34.5" customHeight="1">
      <c r="A53" s="36"/>
      <c r="B53" s="118"/>
      <c r="C53" s="119"/>
      <c r="D53" s="119"/>
      <c r="E53" s="142"/>
      <c r="F53" s="88" t="s">
        <v>215</v>
      </c>
      <c r="G53" s="88"/>
      <c r="H53" s="88"/>
      <c r="I53" s="143"/>
    </row>
    <row r="54" spans="1:14" ht="34.5" customHeight="1">
      <c r="A54" s="36"/>
      <c r="B54" s="118"/>
      <c r="C54" s="119"/>
      <c r="D54" s="119"/>
      <c r="E54" s="142"/>
      <c r="F54" s="88" t="s">
        <v>216</v>
      </c>
      <c r="G54" s="88"/>
      <c r="H54" s="88"/>
      <c r="I54" s="143"/>
    </row>
    <row r="55" spans="1:14" ht="34.5" customHeight="1">
      <c r="A55" s="36"/>
      <c r="B55" s="118"/>
      <c r="C55" s="119"/>
      <c r="D55" s="119"/>
      <c r="E55" s="142"/>
      <c r="F55" s="88" t="s">
        <v>217</v>
      </c>
      <c r="G55" s="88"/>
      <c r="H55" s="88"/>
      <c r="I55" s="143"/>
    </row>
    <row r="56" spans="1:14" ht="34.5" customHeight="1">
      <c r="A56" s="36"/>
      <c r="B56" s="118"/>
      <c r="C56" s="119"/>
      <c r="D56" s="119"/>
      <c r="E56" s="142"/>
      <c r="F56" s="88" t="s">
        <v>218</v>
      </c>
      <c r="G56" s="88"/>
      <c r="H56" s="88"/>
      <c r="I56" s="143"/>
    </row>
    <row r="57" spans="1:14" ht="53.25" customHeight="1">
      <c r="A57" s="36"/>
      <c r="B57" s="118"/>
      <c r="C57" s="119"/>
      <c r="D57" s="119"/>
      <c r="E57" s="142"/>
      <c r="F57" s="88" t="s">
        <v>191</v>
      </c>
      <c r="G57" s="88"/>
      <c r="H57" s="88"/>
      <c r="I57" s="143"/>
    </row>
    <row r="58" spans="1:14">
      <c r="A58" s="36"/>
      <c r="B58" s="112"/>
      <c r="C58" s="112"/>
      <c r="D58" s="112"/>
      <c r="E58" s="6" t="s">
        <v>27</v>
      </c>
      <c r="F58" s="112" t="s">
        <v>219</v>
      </c>
      <c r="G58" s="113"/>
      <c r="H58" s="112" t="s">
        <v>247</v>
      </c>
      <c r="I58" s="113"/>
    </row>
    <row r="59" spans="1:14">
      <c r="A59" s="36" t="s">
        <v>28</v>
      </c>
      <c r="B59" s="6" t="s">
        <v>29</v>
      </c>
      <c r="C59" s="6"/>
      <c r="D59" s="6"/>
      <c r="E59" s="34" t="s">
        <v>30</v>
      </c>
      <c r="F59" s="112"/>
      <c r="G59" s="113"/>
      <c r="H59" s="112"/>
      <c r="I59" s="113"/>
    </row>
    <row r="60" spans="1:14">
      <c r="A60" s="36"/>
      <c r="B60" s="107" t="s">
        <v>223</v>
      </c>
      <c r="C60" s="107"/>
      <c r="D60" s="107"/>
      <c r="E60" s="34" t="s">
        <v>30</v>
      </c>
      <c r="F60" s="112">
        <v>2</v>
      </c>
      <c r="G60" s="113"/>
      <c r="H60" s="112">
        <f>F60</f>
        <v>2</v>
      </c>
      <c r="I60" s="113"/>
    </row>
    <row r="61" spans="1:14" ht="21" customHeight="1">
      <c r="A61" s="36"/>
      <c r="B61" s="107" t="s">
        <v>222</v>
      </c>
      <c r="C61" s="107"/>
      <c r="D61" s="107"/>
      <c r="E61" s="34" t="s">
        <v>30</v>
      </c>
      <c r="F61" s="112">
        <f>1.75+2+2.5+15+2.4+1.25</f>
        <v>24.9</v>
      </c>
      <c r="G61" s="113"/>
      <c r="H61" s="112">
        <f t="shared" ref="H61:H62" si="0">F61</f>
        <v>24.9</v>
      </c>
      <c r="I61" s="113"/>
    </row>
    <row r="62" spans="1:14" ht="45" customHeight="1">
      <c r="A62" s="36"/>
      <c r="B62" s="114" t="s">
        <v>221</v>
      </c>
      <c r="C62" s="114"/>
      <c r="D62" s="114"/>
      <c r="E62" s="34" t="s">
        <v>30</v>
      </c>
      <c r="F62" s="112">
        <f>0.75+1.67+13.5</f>
        <v>15.92</v>
      </c>
      <c r="G62" s="113"/>
      <c r="H62" s="112">
        <f t="shared" si="0"/>
        <v>15.92</v>
      </c>
      <c r="I62" s="113"/>
    </row>
    <row r="63" spans="1:14" ht="31.5" customHeight="1">
      <c r="A63" s="36"/>
      <c r="B63" s="114" t="s">
        <v>220</v>
      </c>
      <c r="C63" s="114"/>
      <c r="D63" s="114"/>
      <c r="E63" s="34" t="s">
        <v>30</v>
      </c>
      <c r="F63" s="112">
        <f>64.57-42.82</f>
        <v>21.749999999999993</v>
      </c>
      <c r="G63" s="113"/>
      <c r="H63" s="112">
        <f t="shared" ref="H63:H64" si="1">F63</f>
        <v>21.749999999999993</v>
      </c>
      <c r="I63" s="113"/>
    </row>
    <row r="64" spans="1:14">
      <c r="A64" s="36"/>
      <c r="B64" s="107" t="s">
        <v>31</v>
      </c>
      <c r="C64" s="107"/>
      <c r="D64" s="107"/>
      <c r="E64" s="34" t="s">
        <v>30</v>
      </c>
      <c r="F64" s="112">
        <f>SUM(F60:F63)</f>
        <v>64.569999999999993</v>
      </c>
      <c r="G64" s="113"/>
      <c r="H64" s="112">
        <f t="shared" si="1"/>
        <v>64.569999999999993</v>
      </c>
      <c r="I64" s="113"/>
    </row>
    <row r="65" spans="1:13" ht="35.25" customHeight="1">
      <c r="A65" s="36"/>
      <c r="B65" s="114" t="s">
        <v>32</v>
      </c>
      <c r="C65" s="114"/>
      <c r="D65" s="114"/>
      <c r="E65" s="34" t="s">
        <v>33</v>
      </c>
      <c r="F65" s="112"/>
      <c r="G65" s="113"/>
      <c r="H65" s="112"/>
      <c r="I65" s="113"/>
    </row>
    <row r="66" spans="1:13">
      <c r="A66" s="36"/>
      <c r="B66" s="107" t="s">
        <v>34</v>
      </c>
      <c r="C66" s="107"/>
      <c r="D66" s="107"/>
      <c r="E66" s="34" t="s">
        <v>33</v>
      </c>
      <c r="F66" s="112">
        <v>1</v>
      </c>
      <c r="G66" s="113"/>
      <c r="H66" s="112">
        <v>0</v>
      </c>
      <c r="I66" s="113"/>
    </row>
    <row r="67" spans="1:13">
      <c r="A67" s="36"/>
      <c r="B67" s="107" t="s">
        <v>35</v>
      </c>
      <c r="C67" s="107"/>
      <c r="D67" s="107"/>
      <c r="E67" s="34" t="s">
        <v>33</v>
      </c>
      <c r="F67" s="112">
        <v>3</v>
      </c>
      <c r="G67" s="113"/>
      <c r="H67" s="112">
        <v>3</v>
      </c>
      <c r="I67" s="113"/>
    </row>
    <row r="68" spans="1:13">
      <c r="A68" s="36"/>
      <c r="B68" s="107" t="s">
        <v>36</v>
      </c>
      <c r="C68" s="107"/>
      <c r="D68" s="107"/>
      <c r="E68" s="34" t="s">
        <v>33</v>
      </c>
      <c r="F68" s="112">
        <v>5</v>
      </c>
      <c r="G68" s="113"/>
      <c r="H68" s="112">
        <v>3</v>
      </c>
      <c r="I68" s="113"/>
    </row>
    <row r="69" spans="1:13">
      <c r="A69" s="36"/>
      <c r="B69" s="107" t="s">
        <v>234</v>
      </c>
      <c r="C69" s="107"/>
      <c r="D69" s="107"/>
      <c r="E69" s="34" t="s">
        <v>33</v>
      </c>
      <c r="F69" s="112">
        <v>9</v>
      </c>
      <c r="G69" s="113"/>
      <c r="H69" s="112">
        <v>14</v>
      </c>
      <c r="I69" s="113"/>
    </row>
    <row r="70" spans="1:13">
      <c r="A70" s="36"/>
      <c r="B70" s="107" t="s">
        <v>31</v>
      </c>
      <c r="C70" s="107"/>
      <c r="D70" s="107"/>
      <c r="E70" s="34" t="s">
        <v>33</v>
      </c>
      <c r="F70" s="112">
        <f>SUM(F66:F69)</f>
        <v>18</v>
      </c>
      <c r="G70" s="113"/>
      <c r="H70" s="112">
        <f>SUM(H66:H69)</f>
        <v>20</v>
      </c>
      <c r="I70" s="113"/>
    </row>
    <row r="71" spans="1:13" ht="17.25" customHeight="1">
      <c r="A71" s="129" t="s">
        <v>37</v>
      </c>
      <c r="B71" s="130" t="s">
        <v>243</v>
      </c>
      <c r="C71" s="131"/>
      <c r="D71" s="132"/>
      <c r="E71" s="136" t="s">
        <v>38</v>
      </c>
      <c r="F71" s="138">
        <v>41112.31</v>
      </c>
      <c r="G71" s="139"/>
      <c r="H71" s="138">
        <v>46049.47</v>
      </c>
      <c r="I71" s="139"/>
    </row>
    <row r="72" spans="1:13" ht="16.5" customHeight="1">
      <c r="A72" s="129"/>
      <c r="B72" s="133"/>
      <c r="C72" s="134"/>
      <c r="D72" s="135"/>
      <c r="E72" s="137"/>
      <c r="F72" s="140"/>
      <c r="G72" s="141"/>
      <c r="H72" s="140"/>
      <c r="I72" s="141"/>
    </row>
    <row r="73" spans="1:13" ht="30.75" customHeight="1">
      <c r="A73" s="129"/>
      <c r="B73" s="114" t="s">
        <v>244</v>
      </c>
      <c r="C73" s="114"/>
      <c r="D73" s="114"/>
      <c r="E73" s="34" t="s">
        <v>38</v>
      </c>
      <c r="F73" s="127">
        <v>8760.1200000000008</v>
      </c>
      <c r="G73" s="128"/>
      <c r="H73" s="127">
        <v>12181.2</v>
      </c>
      <c r="I73" s="128"/>
    </row>
    <row r="74" spans="1:13">
      <c r="A74" s="129" t="s">
        <v>39</v>
      </c>
      <c r="B74" s="114" t="s">
        <v>40</v>
      </c>
      <c r="C74" s="114"/>
      <c r="D74" s="114"/>
      <c r="E74" s="112" t="s">
        <v>38</v>
      </c>
      <c r="F74" s="127">
        <f>10888573.9+25000</f>
        <v>10913573.9</v>
      </c>
      <c r="G74" s="128"/>
      <c r="H74" s="127">
        <f>13140153.14</f>
        <v>13140153.140000001</v>
      </c>
      <c r="I74" s="128"/>
    </row>
    <row r="75" spans="1:13">
      <c r="A75" s="129"/>
      <c r="B75" s="114"/>
      <c r="C75" s="114"/>
      <c r="D75" s="114"/>
      <c r="E75" s="112"/>
      <c r="F75" s="127"/>
      <c r="G75" s="128"/>
      <c r="H75" s="127"/>
      <c r="I75" s="128"/>
    </row>
    <row r="76" spans="1:13">
      <c r="A76" s="129"/>
      <c r="B76" s="114"/>
      <c r="C76" s="114"/>
      <c r="D76" s="114"/>
      <c r="E76" s="112"/>
      <c r="F76" s="127"/>
      <c r="G76" s="128"/>
      <c r="H76" s="127"/>
      <c r="I76" s="128"/>
      <c r="M76" s="24"/>
    </row>
    <row r="77" spans="1:13" ht="80.25" customHeight="1">
      <c r="A77" s="36" t="s">
        <v>41</v>
      </c>
      <c r="B77" s="114" t="s">
        <v>42</v>
      </c>
      <c r="C77" s="114"/>
      <c r="D77" s="114"/>
      <c r="E77" s="34" t="s">
        <v>38</v>
      </c>
      <c r="F77" s="112">
        <f>F78+F79+F80</f>
        <v>0</v>
      </c>
      <c r="G77" s="113"/>
      <c r="H77" s="127">
        <f>H78</f>
        <v>827779</v>
      </c>
      <c r="I77" s="128"/>
    </row>
    <row r="78" spans="1:13" ht="18.75" customHeight="1">
      <c r="A78" s="36"/>
      <c r="B78" s="114" t="s">
        <v>45</v>
      </c>
      <c r="C78" s="114"/>
      <c r="D78" s="114"/>
      <c r="E78" s="34" t="s">
        <v>38</v>
      </c>
      <c r="F78" s="112">
        <v>0</v>
      </c>
      <c r="G78" s="113"/>
      <c r="H78" s="127">
        <f>827779</f>
        <v>827779</v>
      </c>
      <c r="I78" s="128"/>
    </row>
    <row r="79" spans="1:13" ht="30.75" customHeight="1">
      <c r="A79" s="36"/>
      <c r="B79" s="114" t="s">
        <v>43</v>
      </c>
      <c r="C79" s="114"/>
      <c r="D79" s="114"/>
      <c r="E79" s="34" t="s">
        <v>38</v>
      </c>
      <c r="F79" s="112">
        <v>0</v>
      </c>
      <c r="G79" s="113"/>
      <c r="H79" s="112">
        <v>0</v>
      </c>
      <c r="I79" s="113"/>
    </row>
    <row r="80" spans="1:13" ht="48.75" customHeight="1">
      <c r="A80" s="8"/>
      <c r="B80" s="114" t="s">
        <v>44</v>
      </c>
      <c r="C80" s="114"/>
      <c r="D80" s="114"/>
      <c r="E80" s="34" t="s">
        <v>38</v>
      </c>
      <c r="F80" s="112">
        <v>0</v>
      </c>
      <c r="G80" s="113"/>
      <c r="H80" s="112">
        <v>0</v>
      </c>
      <c r="I80" s="113"/>
    </row>
    <row r="81" spans="1:14" ht="123" customHeight="1">
      <c r="A81" s="36" t="s">
        <v>46</v>
      </c>
      <c r="B81" s="114" t="s">
        <v>47</v>
      </c>
      <c r="C81" s="114"/>
      <c r="D81" s="114"/>
      <c r="E81" s="34" t="s">
        <v>38</v>
      </c>
      <c r="F81" s="112">
        <v>12256.68</v>
      </c>
      <c r="G81" s="113"/>
      <c r="H81" s="112">
        <v>13200.51</v>
      </c>
      <c r="I81" s="113"/>
    </row>
    <row r="82" spans="1:14" ht="59.25" customHeight="1">
      <c r="A82" s="36" t="s">
        <v>48</v>
      </c>
      <c r="B82" s="114" t="s">
        <v>49</v>
      </c>
      <c r="C82" s="114"/>
      <c r="D82" s="114"/>
      <c r="E82" s="27" t="s">
        <v>50</v>
      </c>
      <c r="F82" s="112">
        <v>84.2</v>
      </c>
      <c r="G82" s="113"/>
      <c r="H82" s="108">
        <v>79</v>
      </c>
      <c r="I82" s="109"/>
    </row>
    <row r="83" spans="1:14">
      <c r="A83" s="8"/>
      <c r="B83" s="107" t="s">
        <v>51</v>
      </c>
      <c r="C83" s="107"/>
      <c r="D83" s="107"/>
      <c r="E83" s="34" t="s">
        <v>30</v>
      </c>
      <c r="F83" s="112">
        <v>1</v>
      </c>
      <c r="G83" s="113"/>
      <c r="H83" s="112">
        <v>1</v>
      </c>
      <c r="I83" s="113"/>
    </row>
    <row r="84" spans="1:14" ht="29.25" customHeight="1">
      <c r="A84" s="8"/>
      <c r="B84" s="114" t="s">
        <v>52</v>
      </c>
      <c r="C84" s="114"/>
      <c r="D84" s="114"/>
      <c r="E84" s="34" t="s">
        <v>30</v>
      </c>
      <c r="F84" s="112">
        <v>0</v>
      </c>
      <c r="G84" s="113"/>
      <c r="H84" s="112">
        <v>0</v>
      </c>
      <c r="I84" s="113"/>
      <c r="K84" s="21"/>
      <c r="L84" s="21"/>
      <c r="M84" s="21"/>
      <c r="N84" s="21"/>
    </row>
    <row r="85" spans="1:14">
      <c r="A85" s="8"/>
      <c r="B85" s="6" t="s">
        <v>53</v>
      </c>
      <c r="C85" s="6"/>
      <c r="D85" s="6"/>
      <c r="E85" s="27" t="s">
        <v>50</v>
      </c>
      <c r="F85" s="112">
        <v>95.4</v>
      </c>
      <c r="G85" s="113"/>
      <c r="H85" s="112">
        <v>94.5</v>
      </c>
      <c r="I85" s="113"/>
    </row>
    <row r="86" spans="1:14" ht="31.5" customHeight="1">
      <c r="A86" s="8"/>
      <c r="B86" s="114" t="s">
        <v>54</v>
      </c>
      <c r="C86" s="114"/>
      <c r="D86" s="114"/>
      <c r="E86" s="27" t="s">
        <v>50</v>
      </c>
      <c r="F86" s="112">
        <v>35</v>
      </c>
      <c r="G86" s="113"/>
      <c r="H86" s="112">
        <v>45</v>
      </c>
      <c r="I86" s="113"/>
    </row>
    <row r="87" spans="1:14" ht="63.75" customHeight="1">
      <c r="A87" s="8"/>
      <c r="B87" s="114" t="s">
        <v>55</v>
      </c>
      <c r="C87" s="114"/>
      <c r="D87" s="114"/>
      <c r="E87" s="27" t="s">
        <v>50</v>
      </c>
      <c r="F87" s="112">
        <v>1</v>
      </c>
      <c r="G87" s="113"/>
      <c r="H87" s="112">
        <v>1</v>
      </c>
      <c r="I87" s="113"/>
    </row>
    <row r="88" spans="1:14" ht="42" customHeight="1">
      <c r="A88" s="8"/>
      <c r="B88" s="114" t="s">
        <v>56</v>
      </c>
      <c r="C88" s="114"/>
      <c r="D88" s="114"/>
      <c r="E88" s="27" t="s">
        <v>50</v>
      </c>
      <c r="F88" s="112">
        <v>88.5</v>
      </c>
      <c r="G88" s="113"/>
      <c r="H88" s="112">
        <v>88.5</v>
      </c>
      <c r="I88" s="113"/>
    </row>
    <row r="89" spans="1:14" ht="32.25" customHeight="1">
      <c r="A89" s="8"/>
      <c r="B89" s="114" t="s">
        <v>57</v>
      </c>
      <c r="C89" s="114"/>
      <c r="D89" s="114"/>
      <c r="E89" s="27" t="s">
        <v>58</v>
      </c>
      <c r="F89" s="112">
        <v>6</v>
      </c>
      <c r="G89" s="113"/>
      <c r="H89" s="112">
        <v>3</v>
      </c>
      <c r="I89" s="113"/>
    </row>
    <row r="90" spans="1:14" ht="61.5" customHeight="1">
      <c r="A90" s="8"/>
      <c r="B90" s="114" t="s">
        <v>59</v>
      </c>
      <c r="C90" s="114"/>
      <c r="D90" s="114"/>
      <c r="E90" s="27" t="s">
        <v>50</v>
      </c>
      <c r="F90" s="112">
        <v>96.2</v>
      </c>
      <c r="G90" s="113"/>
      <c r="H90" s="112">
        <v>93.5</v>
      </c>
      <c r="I90" s="113"/>
    </row>
    <row r="91" spans="1:14" ht="124.5" customHeight="1">
      <c r="A91" s="36" t="s">
        <v>60</v>
      </c>
      <c r="B91" s="114" t="s">
        <v>61</v>
      </c>
      <c r="C91" s="114"/>
      <c r="D91" s="114"/>
      <c r="E91" s="27" t="s">
        <v>50</v>
      </c>
      <c r="F91" s="112">
        <v>100</v>
      </c>
      <c r="G91" s="113"/>
      <c r="H91" s="112">
        <v>100</v>
      </c>
      <c r="I91" s="113"/>
    </row>
    <row r="92" spans="1:14" ht="47.25" customHeight="1">
      <c r="A92" s="36" t="s">
        <v>62</v>
      </c>
      <c r="B92" s="114" t="s">
        <v>63</v>
      </c>
      <c r="C92" s="114"/>
      <c r="D92" s="114"/>
      <c r="E92" s="34" t="s">
        <v>33</v>
      </c>
      <c r="F92" s="112">
        <v>56</v>
      </c>
      <c r="G92" s="113"/>
      <c r="H92" s="112">
        <v>55</v>
      </c>
      <c r="I92" s="113"/>
    </row>
    <row r="93" spans="1:14">
      <c r="A93" s="36" t="s">
        <v>64</v>
      </c>
      <c r="B93" s="107" t="s">
        <v>65</v>
      </c>
      <c r="C93" s="107"/>
      <c r="D93" s="107"/>
      <c r="E93" s="107"/>
      <c r="F93" s="107"/>
      <c r="G93" s="107"/>
      <c r="H93" s="107"/>
      <c r="I93" s="126"/>
    </row>
    <row r="94" spans="1:14" ht="21.75" customHeight="1">
      <c r="A94" s="37" t="s">
        <v>66</v>
      </c>
      <c r="B94" s="92" t="s">
        <v>67</v>
      </c>
      <c r="C94" s="92"/>
      <c r="D94" s="92"/>
      <c r="E94" s="92"/>
      <c r="F94" s="92" t="s">
        <v>68</v>
      </c>
      <c r="G94" s="92"/>
      <c r="H94" s="92"/>
      <c r="I94" s="91"/>
    </row>
    <row r="95" spans="1:14" ht="33.75" customHeight="1">
      <c r="A95" s="23">
        <v>1</v>
      </c>
      <c r="B95" s="123" t="s">
        <v>69</v>
      </c>
      <c r="C95" s="123"/>
      <c r="D95" s="123"/>
      <c r="E95" s="123"/>
      <c r="F95" s="124" t="s">
        <v>187</v>
      </c>
      <c r="G95" s="124"/>
      <c r="H95" s="124"/>
      <c r="I95" s="125"/>
    </row>
    <row r="96" spans="1:14" ht="45.75" customHeight="1">
      <c r="A96" s="23">
        <v>2</v>
      </c>
      <c r="B96" s="123" t="s">
        <v>70</v>
      </c>
      <c r="C96" s="123"/>
      <c r="D96" s="123"/>
      <c r="E96" s="123"/>
      <c r="F96" s="124" t="s">
        <v>260</v>
      </c>
      <c r="G96" s="124"/>
      <c r="H96" s="124"/>
      <c r="I96" s="125"/>
    </row>
    <row r="97" spans="1:9" ht="52.5" customHeight="1">
      <c r="A97" s="23">
        <v>3</v>
      </c>
      <c r="B97" s="123" t="s">
        <v>71</v>
      </c>
      <c r="C97" s="123"/>
      <c r="D97" s="123"/>
      <c r="E97" s="123"/>
      <c r="F97" s="124" t="s">
        <v>188</v>
      </c>
      <c r="G97" s="124"/>
      <c r="H97" s="124"/>
      <c r="I97" s="125"/>
    </row>
    <row r="98" spans="1:9" ht="53.25" customHeight="1">
      <c r="A98" s="23">
        <v>4</v>
      </c>
      <c r="B98" s="123" t="s">
        <v>72</v>
      </c>
      <c r="C98" s="123"/>
      <c r="D98" s="123"/>
      <c r="E98" s="123"/>
      <c r="F98" s="124" t="s">
        <v>193</v>
      </c>
      <c r="G98" s="124"/>
      <c r="H98" s="124"/>
      <c r="I98" s="125"/>
    </row>
    <row r="99" spans="1:9" ht="51" customHeight="1">
      <c r="A99" s="23">
        <v>5</v>
      </c>
      <c r="B99" s="123" t="s">
        <v>185</v>
      </c>
      <c r="C99" s="123"/>
      <c r="D99" s="123"/>
      <c r="E99" s="123"/>
      <c r="F99" s="124" t="s">
        <v>261</v>
      </c>
      <c r="G99" s="124"/>
      <c r="H99" s="124"/>
      <c r="I99" s="125"/>
    </row>
    <row r="100" spans="1:9" ht="54" customHeight="1">
      <c r="A100" s="23">
        <v>6</v>
      </c>
      <c r="B100" s="123" t="s">
        <v>186</v>
      </c>
      <c r="C100" s="123"/>
      <c r="D100" s="123"/>
      <c r="E100" s="123"/>
      <c r="F100" s="124" t="s">
        <v>262</v>
      </c>
      <c r="G100" s="124"/>
      <c r="H100" s="124"/>
      <c r="I100" s="125"/>
    </row>
    <row r="101" spans="1:9" ht="37.5" customHeight="1">
      <c r="A101" s="23">
        <v>7</v>
      </c>
      <c r="B101" s="123" t="s">
        <v>73</v>
      </c>
      <c r="C101" s="123"/>
      <c r="D101" s="123"/>
      <c r="E101" s="123"/>
      <c r="F101" s="124" t="s">
        <v>189</v>
      </c>
      <c r="G101" s="124"/>
      <c r="H101" s="124"/>
      <c r="I101" s="125"/>
    </row>
    <row r="102" spans="1:9" ht="42.75" customHeight="1">
      <c r="A102" s="23">
        <v>8</v>
      </c>
      <c r="B102" s="123" t="s">
        <v>248</v>
      </c>
      <c r="C102" s="123"/>
      <c r="D102" s="123"/>
      <c r="E102" s="123"/>
      <c r="F102" s="124" t="s">
        <v>190</v>
      </c>
      <c r="G102" s="124"/>
      <c r="H102" s="124"/>
      <c r="I102" s="125"/>
    </row>
    <row r="103" spans="1:9" ht="50.25" customHeight="1">
      <c r="A103" s="23">
        <v>9</v>
      </c>
      <c r="B103" s="123" t="s">
        <v>183</v>
      </c>
      <c r="C103" s="123"/>
      <c r="D103" s="123"/>
      <c r="E103" s="123"/>
      <c r="F103" s="124" t="s">
        <v>263</v>
      </c>
      <c r="G103" s="124"/>
      <c r="H103" s="124"/>
      <c r="I103" s="125"/>
    </row>
    <row r="104" spans="1:9" ht="19.5" customHeight="1">
      <c r="A104" s="90" t="s">
        <v>74</v>
      </c>
      <c r="B104" s="92"/>
      <c r="C104" s="92"/>
      <c r="D104" s="92"/>
      <c r="E104" s="92"/>
      <c r="F104" s="92"/>
      <c r="G104" s="92"/>
      <c r="H104" s="92"/>
      <c r="I104" s="91"/>
    </row>
    <row r="105" spans="1:9" ht="66" customHeight="1">
      <c r="A105" s="37" t="s">
        <v>75</v>
      </c>
      <c r="B105" s="88" t="s">
        <v>76</v>
      </c>
      <c r="C105" s="88"/>
      <c r="D105" s="88"/>
      <c r="E105" s="27" t="s">
        <v>50</v>
      </c>
      <c r="F105" s="121">
        <v>-45.7</v>
      </c>
      <c r="G105" s="122"/>
      <c r="H105" s="121">
        <v>-84.4</v>
      </c>
      <c r="I105" s="122"/>
    </row>
    <row r="106" spans="1:9" ht="108" customHeight="1">
      <c r="A106" s="36" t="s">
        <v>77</v>
      </c>
      <c r="B106" s="114" t="s">
        <v>78</v>
      </c>
      <c r="C106" s="114"/>
      <c r="D106" s="114"/>
      <c r="E106" s="34" t="s">
        <v>38</v>
      </c>
      <c r="F106" s="112">
        <v>0</v>
      </c>
      <c r="G106" s="113"/>
      <c r="H106" s="112">
        <v>21.08</v>
      </c>
      <c r="I106" s="113"/>
    </row>
    <row r="107" spans="1:9" ht="108.75" customHeight="1">
      <c r="A107" s="36" t="s">
        <v>79</v>
      </c>
      <c r="B107" s="114" t="s">
        <v>80</v>
      </c>
      <c r="C107" s="114"/>
      <c r="D107" s="114"/>
      <c r="E107" s="27" t="s">
        <v>50</v>
      </c>
      <c r="F107" s="112"/>
      <c r="G107" s="113"/>
      <c r="H107" s="112"/>
      <c r="I107" s="113"/>
    </row>
    <row r="108" spans="1:9" ht="18" customHeight="1">
      <c r="A108" s="8"/>
      <c r="B108" s="6" t="s">
        <v>81</v>
      </c>
      <c r="C108" s="6"/>
      <c r="D108" s="6"/>
      <c r="E108" s="27" t="s">
        <v>50</v>
      </c>
      <c r="F108" s="118">
        <v>-13.6</v>
      </c>
      <c r="G108" s="119"/>
      <c r="H108" s="119"/>
      <c r="I108" s="120"/>
    </row>
    <row r="109" spans="1:9" ht="18.75" customHeight="1">
      <c r="A109" s="8"/>
      <c r="B109" s="6" t="s">
        <v>82</v>
      </c>
      <c r="C109" s="6"/>
      <c r="D109" s="6"/>
      <c r="E109" s="27" t="s">
        <v>50</v>
      </c>
      <c r="F109" s="118">
        <v>19.68</v>
      </c>
      <c r="G109" s="119"/>
      <c r="H109" s="119"/>
      <c r="I109" s="120"/>
    </row>
    <row r="110" spans="1:9" ht="97.5" customHeight="1">
      <c r="A110" s="28" t="s">
        <v>83</v>
      </c>
      <c r="B110" s="114" t="s">
        <v>84</v>
      </c>
      <c r="C110" s="114"/>
      <c r="D110" s="114"/>
      <c r="E110" s="6"/>
      <c r="F110" s="112">
        <v>0</v>
      </c>
      <c r="G110" s="113"/>
      <c r="H110" s="112">
        <v>0</v>
      </c>
      <c r="I110" s="113"/>
    </row>
    <row r="111" spans="1:9" ht="51" customHeight="1">
      <c r="A111" s="28" t="s">
        <v>85</v>
      </c>
      <c r="B111" s="114" t="s">
        <v>86</v>
      </c>
      <c r="C111" s="114"/>
      <c r="D111" s="114"/>
      <c r="E111" s="34" t="s">
        <v>38</v>
      </c>
      <c r="F111" s="112">
        <v>464580.75</v>
      </c>
      <c r="G111" s="113"/>
      <c r="H111" s="112">
        <v>535662.07999999996</v>
      </c>
      <c r="I111" s="113"/>
    </row>
    <row r="112" spans="1:9" ht="87" customHeight="1">
      <c r="A112" s="28" t="s">
        <v>87</v>
      </c>
      <c r="B112" s="114" t="s">
        <v>181</v>
      </c>
      <c r="C112" s="114"/>
      <c r="D112" s="114"/>
      <c r="E112" s="34" t="s">
        <v>38</v>
      </c>
      <c r="F112" s="112"/>
      <c r="G112" s="112"/>
      <c r="H112" s="112"/>
      <c r="I112" s="113"/>
    </row>
    <row r="113" spans="1:9" ht="48" customHeight="1">
      <c r="A113" s="8"/>
      <c r="B113" s="116" t="s">
        <v>233</v>
      </c>
      <c r="C113" s="116"/>
      <c r="D113" s="116"/>
      <c r="E113" s="116"/>
      <c r="F113" s="116"/>
      <c r="G113" s="116"/>
      <c r="H113" s="116"/>
      <c r="I113" s="117"/>
    </row>
    <row r="114" spans="1:9" ht="23.25" customHeight="1">
      <c r="A114" s="29"/>
      <c r="B114" s="115" t="s">
        <v>88</v>
      </c>
      <c r="C114" s="115"/>
      <c r="D114" s="115"/>
      <c r="E114" s="34" t="s">
        <v>38</v>
      </c>
      <c r="F114" s="112">
        <v>50</v>
      </c>
      <c r="G114" s="113"/>
      <c r="H114" s="112">
        <v>50</v>
      </c>
      <c r="I114" s="113"/>
    </row>
    <row r="115" spans="1:9" ht="23.25" customHeight="1">
      <c r="A115" s="29"/>
      <c r="B115" s="115" t="s">
        <v>89</v>
      </c>
      <c r="C115" s="115"/>
      <c r="D115" s="115"/>
      <c r="E115" s="34" t="s">
        <v>38</v>
      </c>
      <c r="F115" s="112">
        <v>50</v>
      </c>
      <c r="G115" s="113"/>
      <c r="H115" s="112">
        <v>50</v>
      </c>
      <c r="I115" s="113"/>
    </row>
    <row r="116" spans="1:9" ht="23.25" customHeight="1">
      <c r="A116" s="29"/>
      <c r="B116" s="115" t="s">
        <v>90</v>
      </c>
      <c r="C116" s="115"/>
      <c r="D116" s="115"/>
      <c r="E116" s="34" t="s">
        <v>38</v>
      </c>
      <c r="F116" s="112">
        <v>60</v>
      </c>
      <c r="G116" s="113"/>
      <c r="H116" s="112">
        <v>60</v>
      </c>
      <c r="I116" s="113"/>
    </row>
    <row r="117" spans="1:9" ht="33.75" customHeight="1">
      <c r="A117" s="29"/>
      <c r="B117" s="115" t="s">
        <v>224</v>
      </c>
      <c r="C117" s="115"/>
      <c r="D117" s="115"/>
      <c r="E117" s="34" t="s">
        <v>38</v>
      </c>
      <c r="F117" s="112">
        <v>240</v>
      </c>
      <c r="G117" s="113"/>
      <c r="H117" s="112">
        <v>240</v>
      </c>
      <c r="I117" s="113"/>
    </row>
    <row r="118" spans="1:9" ht="24.75" customHeight="1">
      <c r="A118" s="29"/>
      <c r="B118" s="115" t="s">
        <v>91</v>
      </c>
      <c r="C118" s="115"/>
      <c r="D118" s="115"/>
      <c r="E118" s="34" t="s">
        <v>38</v>
      </c>
      <c r="F118" s="112">
        <v>0</v>
      </c>
      <c r="G118" s="113"/>
      <c r="H118" s="112">
        <v>0</v>
      </c>
      <c r="I118" s="113"/>
    </row>
    <row r="119" spans="1:9" ht="21" customHeight="1">
      <c r="A119" s="29"/>
      <c r="B119" s="115" t="s">
        <v>92</v>
      </c>
      <c r="C119" s="115"/>
      <c r="D119" s="115"/>
      <c r="E119" s="34" t="s">
        <v>38</v>
      </c>
      <c r="F119" s="112">
        <v>20</v>
      </c>
      <c r="G119" s="113"/>
      <c r="H119" s="112">
        <v>20</v>
      </c>
      <c r="I119" s="113"/>
    </row>
    <row r="120" spans="1:9" ht="32.25" customHeight="1">
      <c r="A120" s="29"/>
      <c r="B120" s="115" t="s">
        <v>225</v>
      </c>
      <c r="C120" s="115"/>
      <c r="D120" s="115"/>
      <c r="E120" s="34" t="s">
        <v>38</v>
      </c>
      <c r="F120" s="112">
        <v>180</v>
      </c>
      <c r="G120" s="113"/>
      <c r="H120" s="112">
        <v>180</v>
      </c>
      <c r="I120" s="113"/>
    </row>
    <row r="121" spans="1:9">
      <c r="A121" s="29"/>
      <c r="B121" s="115" t="s">
        <v>93</v>
      </c>
      <c r="C121" s="115"/>
      <c r="D121" s="115"/>
      <c r="E121" s="34" t="s">
        <v>38</v>
      </c>
      <c r="F121" s="112">
        <v>20</v>
      </c>
      <c r="G121" s="113"/>
      <c r="H121" s="112">
        <v>20</v>
      </c>
      <c r="I121" s="113"/>
    </row>
    <row r="122" spans="1:9" ht="33.75" customHeight="1">
      <c r="A122" s="29"/>
      <c r="B122" s="115" t="s">
        <v>226</v>
      </c>
      <c r="C122" s="115"/>
      <c r="D122" s="115"/>
      <c r="E122" s="34" t="s">
        <v>38</v>
      </c>
      <c r="F122" s="112">
        <v>105</v>
      </c>
      <c r="G122" s="113"/>
      <c r="H122" s="112">
        <v>105</v>
      </c>
      <c r="I122" s="113"/>
    </row>
    <row r="123" spans="1:9" ht="21.75" customHeight="1">
      <c r="A123" s="29"/>
      <c r="B123" s="115" t="s">
        <v>94</v>
      </c>
      <c r="C123" s="115"/>
      <c r="D123" s="115"/>
      <c r="E123" s="34" t="s">
        <v>38</v>
      </c>
      <c r="F123" s="112">
        <v>25</v>
      </c>
      <c r="G123" s="113"/>
      <c r="H123" s="112">
        <v>25</v>
      </c>
      <c r="I123" s="113"/>
    </row>
    <row r="124" spans="1:9" ht="20.25" customHeight="1">
      <c r="A124" s="29"/>
      <c r="B124" s="115" t="s">
        <v>95</v>
      </c>
      <c r="C124" s="115"/>
      <c r="D124" s="115"/>
      <c r="E124" s="34" t="s">
        <v>38</v>
      </c>
      <c r="F124" s="112">
        <v>25</v>
      </c>
      <c r="G124" s="113"/>
      <c r="H124" s="112">
        <v>25</v>
      </c>
      <c r="I124" s="113"/>
    </row>
    <row r="125" spans="1:9">
      <c r="A125" s="29"/>
      <c r="B125" s="115" t="s">
        <v>96</v>
      </c>
      <c r="C125" s="115"/>
      <c r="D125" s="115"/>
      <c r="E125" s="34" t="s">
        <v>38</v>
      </c>
      <c r="F125" s="112">
        <v>40</v>
      </c>
      <c r="G125" s="113"/>
      <c r="H125" s="112">
        <v>40</v>
      </c>
      <c r="I125" s="113"/>
    </row>
    <row r="126" spans="1:9">
      <c r="A126" s="29"/>
      <c r="B126" s="115" t="s">
        <v>227</v>
      </c>
      <c r="C126" s="115"/>
      <c r="D126" s="115"/>
      <c r="E126" s="34" t="s">
        <v>38</v>
      </c>
      <c r="F126" s="112">
        <v>200</v>
      </c>
      <c r="G126" s="113"/>
      <c r="H126" s="112">
        <v>200</v>
      </c>
      <c r="I126" s="113"/>
    </row>
    <row r="127" spans="1:9" ht="21" customHeight="1">
      <c r="A127" s="29"/>
      <c r="B127" s="115" t="s">
        <v>97</v>
      </c>
      <c r="C127" s="115"/>
      <c r="D127" s="115"/>
      <c r="E127" s="34" t="s">
        <v>38</v>
      </c>
      <c r="F127" s="112">
        <v>60</v>
      </c>
      <c r="G127" s="113"/>
      <c r="H127" s="112">
        <v>60</v>
      </c>
      <c r="I127" s="113"/>
    </row>
    <row r="128" spans="1:9" ht="21.75" customHeight="1">
      <c r="A128" s="29"/>
      <c r="B128" s="115" t="s">
        <v>98</v>
      </c>
      <c r="C128" s="115"/>
      <c r="D128" s="115"/>
      <c r="E128" s="34" t="s">
        <v>38</v>
      </c>
      <c r="F128" s="112">
        <v>50</v>
      </c>
      <c r="G128" s="113"/>
      <c r="H128" s="112">
        <v>50</v>
      </c>
      <c r="I128" s="113"/>
    </row>
    <row r="129" spans="1:9" ht="21.75" customHeight="1">
      <c r="A129" s="29"/>
      <c r="B129" s="115" t="s">
        <v>228</v>
      </c>
      <c r="C129" s="115"/>
      <c r="D129" s="115"/>
      <c r="E129" s="34" t="s">
        <v>38</v>
      </c>
      <c r="F129" s="112">
        <v>120</v>
      </c>
      <c r="G129" s="113"/>
      <c r="H129" s="112">
        <v>120</v>
      </c>
      <c r="I129" s="113"/>
    </row>
    <row r="130" spans="1:9" ht="25.5" customHeight="1">
      <c r="A130" s="29"/>
      <c r="B130" s="115" t="s">
        <v>99</v>
      </c>
      <c r="C130" s="115"/>
      <c r="D130" s="115"/>
      <c r="E130" s="34" t="s">
        <v>38</v>
      </c>
      <c r="F130" s="112">
        <v>60</v>
      </c>
      <c r="G130" s="113"/>
      <c r="H130" s="112">
        <v>60</v>
      </c>
      <c r="I130" s="113"/>
    </row>
    <row r="131" spans="1:9" ht="25.5" customHeight="1">
      <c r="A131" s="29"/>
      <c r="B131" s="115" t="s">
        <v>229</v>
      </c>
      <c r="C131" s="115"/>
      <c r="D131" s="115"/>
      <c r="E131" s="34" t="s">
        <v>38</v>
      </c>
      <c r="F131" s="112">
        <v>115</v>
      </c>
      <c r="G131" s="113"/>
      <c r="H131" s="112">
        <v>115</v>
      </c>
      <c r="I131" s="113"/>
    </row>
    <row r="132" spans="1:9" ht="25.5" customHeight="1">
      <c r="A132" s="29"/>
      <c r="B132" s="115" t="s">
        <v>230</v>
      </c>
      <c r="C132" s="115"/>
      <c r="D132" s="115"/>
      <c r="E132" s="34" t="s">
        <v>38</v>
      </c>
      <c r="F132" s="112">
        <v>140</v>
      </c>
      <c r="G132" s="113"/>
      <c r="H132" s="112">
        <v>140</v>
      </c>
      <c r="I132" s="113"/>
    </row>
    <row r="133" spans="1:9" ht="36" customHeight="1">
      <c r="A133" s="29"/>
      <c r="B133" s="115" t="s">
        <v>192</v>
      </c>
      <c r="C133" s="115"/>
      <c r="D133" s="115"/>
      <c r="E133" s="34" t="s">
        <v>38</v>
      </c>
      <c r="F133" s="112">
        <v>100</v>
      </c>
      <c r="G133" s="113"/>
      <c r="H133" s="112">
        <v>100</v>
      </c>
      <c r="I133" s="113"/>
    </row>
    <row r="134" spans="1:9" ht="49.5" customHeight="1">
      <c r="A134" s="29"/>
      <c r="B134" s="115" t="s">
        <v>231</v>
      </c>
      <c r="C134" s="115"/>
      <c r="D134" s="115"/>
      <c r="E134" s="34" t="s">
        <v>38</v>
      </c>
      <c r="F134" s="112">
        <v>115</v>
      </c>
      <c r="G134" s="113"/>
      <c r="H134" s="112">
        <v>115</v>
      </c>
      <c r="I134" s="113"/>
    </row>
    <row r="135" spans="1:9" ht="19.5" customHeight="1">
      <c r="A135" s="29"/>
      <c r="B135" s="115" t="s">
        <v>232</v>
      </c>
      <c r="C135" s="115"/>
      <c r="D135" s="115"/>
      <c r="E135" s="34" t="s">
        <v>38</v>
      </c>
      <c r="F135" s="112">
        <v>170</v>
      </c>
      <c r="G135" s="113"/>
      <c r="H135" s="112">
        <v>170</v>
      </c>
      <c r="I135" s="113"/>
    </row>
    <row r="136" spans="1:9" ht="44.25" customHeight="1">
      <c r="A136" s="8"/>
      <c r="B136" s="114" t="s">
        <v>101</v>
      </c>
      <c r="C136" s="114"/>
      <c r="D136" s="114"/>
      <c r="E136" s="34" t="s">
        <v>38</v>
      </c>
      <c r="F136" s="112" t="s">
        <v>100</v>
      </c>
      <c r="G136" s="112"/>
      <c r="H136" s="112" t="s">
        <v>100</v>
      </c>
      <c r="I136" s="113"/>
    </row>
    <row r="137" spans="1:9" ht="65.25" customHeight="1">
      <c r="A137" s="36" t="s">
        <v>102</v>
      </c>
      <c r="B137" s="114" t="s">
        <v>104</v>
      </c>
      <c r="C137" s="114"/>
      <c r="D137" s="114"/>
      <c r="E137" s="34" t="s">
        <v>33</v>
      </c>
      <c r="F137" s="112">
        <v>202</v>
      </c>
      <c r="G137" s="113"/>
      <c r="H137" s="112">
        <v>202</v>
      </c>
      <c r="I137" s="113"/>
    </row>
    <row r="138" spans="1:9" ht="45.75" customHeight="1">
      <c r="A138" s="36"/>
      <c r="B138" s="114" t="s">
        <v>103</v>
      </c>
      <c r="C138" s="114"/>
      <c r="D138" s="114"/>
      <c r="E138" s="34" t="s">
        <v>33</v>
      </c>
      <c r="F138" s="112">
        <v>2</v>
      </c>
      <c r="G138" s="113"/>
      <c r="H138" s="112">
        <v>3</v>
      </c>
      <c r="I138" s="113"/>
    </row>
    <row r="139" spans="1:9" ht="33" customHeight="1">
      <c r="A139" s="36"/>
      <c r="B139" s="114" t="s">
        <v>182</v>
      </c>
      <c r="C139" s="114"/>
      <c r="D139" s="114"/>
      <c r="E139" s="34" t="s">
        <v>33</v>
      </c>
      <c r="F139" s="112">
        <v>200</v>
      </c>
      <c r="G139" s="113"/>
      <c r="H139" s="112">
        <f>H137-H138</f>
        <v>199</v>
      </c>
      <c r="I139" s="113"/>
    </row>
    <row r="140" spans="1:9" ht="49.5" customHeight="1">
      <c r="A140" s="36" t="s">
        <v>105</v>
      </c>
      <c r="B140" s="114" t="s">
        <v>106</v>
      </c>
      <c r="C140" s="114"/>
      <c r="D140" s="114"/>
      <c r="E140" s="6"/>
      <c r="F140" s="112" t="s">
        <v>107</v>
      </c>
      <c r="G140" s="113"/>
      <c r="H140" s="112" t="s">
        <v>107</v>
      </c>
      <c r="I140" s="113"/>
    </row>
    <row r="141" spans="1:9" ht="50.25" customHeight="1">
      <c r="A141" s="36" t="s">
        <v>109</v>
      </c>
      <c r="B141" s="114" t="s">
        <v>108</v>
      </c>
      <c r="C141" s="114"/>
      <c r="D141" s="114"/>
      <c r="E141" s="34"/>
      <c r="F141" s="112"/>
      <c r="G141" s="113"/>
      <c r="H141" s="112"/>
      <c r="I141" s="113"/>
    </row>
    <row r="142" spans="1:9">
      <c r="A142" s="8"/>
      <c r="B142" s="107" t="s">
        <v>245</v>
      </c>
      <c r="C142" s="107"/>
      <c r="D142" s="107"/>
      <c r="E142" s="34" t="s">
        <v>113</v>
      </c>
      <c r="F142" s="112">
        <v>922.61300000000006</v>
      </c>
      <c r="G142" s="113"/>
      <c r="H142" s="112">
        <v>617.70899999999995</v>
      </c>
      <c r="I142" s="113"/>
    </row>
    <row r="143" spans="1:9">
      <c r="A143" s="8"/>
      <c r="B143" s="6" t="s">
        <v>111</v>
      </c>
      <c r="C143" s="6"/>
      <c r="D143" s="6"/>
      <c r="E143" s="34" t="s">
        <v>114</v>
      </c>
      <c r="F143" s="112">
        <v>68940</v>
      </c>
      <c r="G143" s="113"/>
      <c r="H143" s="112">
        <v>68029</v>
      </c>
      <c r="I143" s="113"/>
    </row>
    <row r="144" spans="1:9">
      <c r="A144" s="8"/>
      <c r="B144" s="107" t="s">
        <v>112</v>
      </c>
      <c r="C144" s="107"/>
      <c r="D144" s="107"/>
      <c r="E144" s="34" t="s">
        <v>115</v>
      </c>
      <c r="F144" s="112">
        <v>3841</v>
      </c>
      <c r="G144" s="113"/>
      <c r="H144" s="112">
        <v>3390</v>
      </c>
      <c r="I144" s="113"/>
    </row>
    <row r="145" spans="1:10" ht="65.25" customHeight="1">
      <c r="A145" s="36" t="s">
        <v>117</v>
      </c>
      <c r="B145" s="114" t="s">
        <v>116</v>
      </c>
      <c r="C145" s="114"/>
      <c r="D145" s="114"/>
      <c r="E145" s="6"/>
      <c r="F145" s="112"/>
      <c r="G145" s="113"/>
      <c r="H145" s="112"/>
      <c r="I145" s="113"/>
      <c r="J145">
        <v>2009</v>
      </c>
    </row>
    <row r="146" spans="1:10">
      <c r="A146" s="8"/>
      <c r="B146" s="107" t="s">
        <v>110</v>
      </c>
      <c r="C146" s="107"/>
      <c r="D146" s="107"/>
      <c r="E146" s="34" t="s">
        <v>113</v>
      </c>
      <c r="F146" s="112">
        <v>0.26400000000000001</v>
      </c>
      <c r="G146" s="113"/>
      <c r="H146" s="110">
        <f>H142/3497.7</f>
        <v>0.17660433999485375</v>
      </c>
      <c r="I146" s="111"/>
      <c r="J146">
        <v>0.17100000000000001</v>
      </c>
    </row>
    <row r="147" spans="1:10">
      <c r="A147" s="8"/>
      <c r="B147" s="6" t="s">
        <v>111</v>
      </c>
      <c r="C147" s="6"/>
      <c r="D147" s="6"/>
      <c r="E147" s="34" t="s">
        <v>114</v>
      </c>
      <c r="F147" s="110">
        <v>19.71</v>
      </c>
      <c r="G147" s="111"/>
      <c r="H147" s="110">
        <f t="shared" ref="H147:H148" si="2">H143/3497.7</f>
        <v>19.449638333762188</v>
      </c>
      <c r="I147" s="111"/>
      <c r="J147">
        <v>21.09</v>
      </c>
    </row>
    <row r="148" spans="1:10">
      <c r="A148" s="8"/>
      <c r="B148" s="107" t="s">
        <v>112</v>
      </c>
      <c r="C148" s="107"/>
      <c r="D148" s="107"/>
      <c r="E148" s="34" t="s">
        <v>115</v>
      </c>
      <c r="F148" s="112">
        <v>17.071000000000002</v>
      </c>
      <c r="G148" s="113"/>
      <c r="H148" s="110">
        <f t="shared" si="2"/>
        <v>0.96920833690711039</v>
      </c>
      <c r="I148" s="111"/>
      <c r="J148">
        <v>1.04</v>
      </c>
    </row>
    <row r="149" spans="1:10" ht="78.75" customHeight="1">
      <c r="A149" s="36" t="s">
        <v>119</v>
      </c>
      <c r="B149" s="114" t="s">
        <v>118</v>
      </c>
      <c r="C149" s="114"/>
      <c r="D149" s="114"/>
      <c r="E149" s="6"/>
      <c r="F149" s="112"/>
      <c r="G149" s="113"/>
      <c r="H149" s="112"/>
      <c r="I149" s="113"/>
    </row>
    <row r="150" spans="1:10">
      <c r="A150" s="36"/>
      <c r="B150" s="107" t="s">
        <v>110</v>
      </c>
      <c r="C150" s="107"/>
      <c r="D150" s="107"/>
      <c r="E150" s="27" t="s">
        <v>50</v>
      </c>
      <c r="F150" s="108">
        <v>107.3</v>
      </c>
      <c r="G150" s="109"/>
      <c r="H150" s="108">
        <f>H146/F146*100</f>
        <v>66.895583331383989</v>
      </c>
      <c r="I150" s="109"/>
      <c r="J150">
        <f>H146/J146*100</f>
        <v>103.27739180985598</v>
      </c>
    </row>
    <row r="151" spans="1:10">
      <c r="A151" s="36"/>
      <c r="B151" s="6" t="s">
        <v>111</v>
      </c>
      <c r="C151" s="6"/>
      <c r="D151" s="6"/>
      <c r="E151" s="27" t="s">
        <v>50</v>
      </c>
      <c r="F151" s="108">
        <v>71.2</v>
      </c>
      <c r="G151" s="109"/>
      <c r="H151" s="108">
        <f t="shared" ref="H151:H152" si="3">H147/F147*100</f>
        <v>98.679037715688423</v>
      </c>
      <c r="I151" s="109"/>
      <c r="J151">
        <f t="shared" ref="J151:J152" si="4">H147/J147*100</f>
        <v>92.222087879384489</v>
      </c>
    </row>
    <row r="152" spans="1:10">
      <c r="A152" s="36"/>
      <c r="B152" s="107" t="s">
        <v>112</v>
      </c>
      <c r="C152" s="107"/>
      <c r="D152" s="107"/>
      <c r="E152" s="27" t="s">
        <v>50</v>
      </c>
      <c r="F152" s="108">
        <v>93.4</v>
      </c>
      <c r="G152" s="109"/>
      <c r="H152" s="108">
        <f t="shared" si="3"/>
        <v>5.6775135428920995</v>
      </c>
      <c r="I152" s="109"/>
      <c r="J152">
        <f t="shared" si="4"/>
        <v>93.193109317991386</v>
      </c>
    </row>
    <row r="153" spans="1:10" ht="91.5" customHeight="1" thickBot="1">
      <c r="A153" s="25" t="s">
        <v>120</v>
      </c>
      <c r="B153" s="97" t="s">
        <v>121</v>
      </c>
      <c r="C153" s="97"/>
      <c r="D153" s="97"/>
      <c r="E153" s="39" t="s">
        <v>38</v>
      </c>
      <c r="F153" s="98">
        <v>327356.96000000002</v>
      </c>
      <c r="G153" s="99"/>
      <c r="H153" s="98">
        <v>-71792.86</v>
      </c>
      <c r="I153" s="99"/>
    </row>
    <row r="154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ht="15.75">
      <c r="A155" s="9"/>
      <c r="B155" s="33" t="s">
        <v>251</v>
      </c>
      <c r="C155" s="33"/>
      <c r="D155" s="32"/>
      <c r="E155" s="32"/>
      <c r="F155" s="32"/>
      <c r="G155" s="32"/>
      <c r="H155" s="32"/>
      <c r="I155" s="32"/>
      <c r="J155" s="9"/>
    </row>
    <row r="156" spans="1:10" ht="39" customHeight="1">
      <c r="A156" s="9"/>
      <c r="B156" s="100" t="s">
        <v>256</v>
      </c>
      <c r="C156" s="100"/>
      <c r="D156" s="100"/>
      <c r="E156" s="100"/>
      <c r="F156" s="100"/>
      <c r="G156" s="100"/>
      <c r="H156" s="100"/>
      <c r="I156" s="100"/>
      <c r="J156" s="31"/>
    </row>
    <row r="157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ht="39" customHeight="1">
      <c r="A158" s="9"/>
      <c r="B158" s="163" t="s">
        <v>254</v>
      </c>
      <c r="C158" s="163"/>
      <c r="D158" s="163"/>
      <c r="E158" s="163"/>
      <c r="F158" s="163"/>
      <c r="G158" s="163"/>
      <c r="H158" s="163"/>
      <c r="I158" s="163"/>
      <c r="J158" s="9"/>
    </row>
    <row r="159" spans="1:10">
      <c r="A159" s="9"/>
      <c r="B159" s="9" t="s">
        <v>255</v>
      </c>
      <c r="C159" s="9"/>
      <c r="D159" s="9"/>
      <c r="E159" s="9"/>
      <c r="F159" s="9"/>
      <c r="G159" s="9"/>
      <c r="H159" s="9"/>
      <c r="I159" s="9"/>
      <c r="J159" s="9"/>
    </row>
    <row r="160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1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1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1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1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1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1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1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1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1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1" ht="26.25" customHeight="1" thickBot="1">
      <c r="A170" s="101" t="s">
        <v>150</v>
      </c>
      <c r="B170" s="101"/>
      <c r="C170" s="101"/>
      <c r="D170" s="101"/>
      <c r="E170" s="101"/>
      <c r="F170" s="101"/>
      <c r="G170" s="101"/>
      <c r="H170" s="101"/>
      <c r="I170" s="101"/>
      <c r="J170" s="9"/>
      <c r="K170" s="9"/>
    </row>
    <row r="171" spans="1:11" ht="45.75" customHeight="1" thickBot="1">
      <c r="A171" s="22" t="s">
        <v>16</v>
      </c>
      <c r="B171" s="102" t="s">
        <v>123</v>
      </c>
      <c r="C171" s="103"/>
      <c r="D171" s="103"/>
      <c r="E171" s="104"/>
      <c r="F171" s="105" t="s">
        <v>249</v>
      </c>
      <c r="G171" s="106"/>
      <c r="H171" s="102" t="s">
        <v>250</v>
      </c>
      <c r="I171" s="104"/>
    </row>
    <row r="172" spans="1:11" ht="51" customHeight="1">
      <c r="A172" s="38" t="s">
        <v>151</v>
      </c>
      <c r="B172" s="93" t="s">
        <v>152</v>
      </c>
      <c r="C172" s="93"/>
      <c r="D172" s="93"/>
      <c r="E172" s="94"/>
      <c r="F172" s="95" t="s">
        <v>240</v>
      </c>
      <c r="G172" s="96"/>
      <c r="H172" s="95" t="s">
        <v>252</v>
      </c>
      <c r="I172" s="96"/>
    </row>
    <row r="173" spans="1:11" ht="66" customHeight="1">
      <c r="A173" s="37" t="s">
        <v>153</v>
      </c>
      <c r="B173" s="88" t="s">
        <v>154</v>
      </c>
      <c r="C173" s="88"/>
      <c r="D173" s="88"/>
      <c r="E173" s="89"/>
      <c r="F173" s="92">
        <v>0</v>
      </c>
      <c r="G173" s="91"/>
      <c r="H173" s="92"/>
      <c r="I173" s="91"/>
    </row>
    <row r="174" spans="1:11" ht="67.5" customHeight="1">
      <c r="A174" s="37" t="s">
        <v>155</v>
      </c>
      <c r="B174" s="88" t="s">
        <v>156</v>
      </c>
      <c r="C174" s="88"/>
      <c r="D174" s="88"/>
      <c r="E174" s="89"/>
      <c r="F174" s="92">
        <v>0</v>
      </c>
      <c r="G174" s="91"/>
      <c r="H174" s="92"/>
      <c r="I174" s="91"/>
    </row>
    <row r="175" spans="1:11" ht="50.25" customHeight="1">
      <c r="A175" s="37" t="s">
        <v>157</v>
      </c>
      <c r="B175" s="88" t="s">
        <v>158</v>
      </c>
      <c r="C175" s="88"/>
      <c r="D175" s="88"/>
      <c r="E175" s="89"/>
      <c r="F175" s="92" t="s">
        <v>241</v>
      </c>
      <c r="G175" s="91"/>
      <c r="H175" s="92" t="s">
        <v>253</v>
      </c>
      <c r="I175" s="91"/>
    </row>
    <row r="176" spans="1:11" ht="65.25" customHeight="1">
      <c r="A176" s="37" t="s">
        <v>159</v>
      </c>
      <c r="B176" s="88" t="s">
        <v>160</v>
      </c>
      <c r="C176" s="88"/>
      <c r="D176" s="88"/>
      <c r="E176" s="89"/>
      <c r="F176" s="92">
        <v>0</v>
      </c>
      <c r="G176" s="91"/>
      <c r="H176" s="92">
        <v>0</v>
      </c>
      <c r="I176" s="91"/>
    </row>
    <row r="177" spans="1:9" ht="65.25" customHeight="1">
      <c r="A177" s="37" t="s">
        <v>161</v>
      </c>
      <c r="B177" s="88" t="s">
        <v>162</v>
      </c>
      <c r="C177" s="88"/>
      <c r="D177" s="88"/>
      <c r="E177" s="89"/>
      <c r="F177" s="92">
        <v>0</v>
      </c>
      <c r="G177" s="91"/>
      <c r="H177" s="92">
        <v>0</v>
      </c>
      <c r="I177" s="91"/>
    </row>
    <row r="178" spans="1:9" ht="47.25" customHeight="1">
      <c r="A178" s="37" t="s">
        <v>163</v>
      </c>
      <c r="B178" s="88" t="s">
        <v>164</v>
      </c>
      <c r="C178" s="88"/>
      <c r="D178" s="88"/>
      <c r="E178" s="89"/>
      <c r="F178" s="90">
        <v>3580.9</v>
      </c>
      <c r="G178" s="91"/>
      <c r="H178" s="90">
        <v>3580.9</v>
      </c>
      <c r="I178" s="91"/>
    </row>
    <row r="179" spans="1:9" ht="53.25" customHeight="1">
      <c r="A179" s="37" t="s">
        <v>165</v>
      </c>
      <c r="B179" s="88" t="s">
        <v>166</v>
      </c>
      <c r="C179" s="88"/>
      <c r="D179" s="88"/>
      <c r="E179" s="89"/>
      <c r="F179" s="90">
        <v>0</v>
      </c>
      <c r="G179" s="91"/>
      <c r="H179" s="90">
        <v>0</v>
      </c>
      <c r="I179" s="91"/>
    </row>
    <row r="180" spans="1:9" ht="66.75" customHeight="1">
      <c r="A180" s="37" t="s">
        <v>167</v>
      </c>
      <c r="B180" s="88" t="s">
        <v>168</v>
      </c>
      <c r="C180" s="88"/>
      <c r="D180" s="88"/>
      <c r="E180" s="89"/>
      <c r="F180" s="90">
        <v>0</v>
      </c>
      <c r="G180" s="91"/>
      <c r="H180" s="90">
        <v>0</v>
      </c>
      <c r="I180" s="91"/>
    </row>
    <row r="181" spans="1:9" ht="51" customHeight="1">
      <c r="A181" s="37" t="s">
        <v>169</v>
      </c>
      <c r="B181" s="88" t="s">
        <v>170</v>
      </c>
      <c r="C181" s="88"/>
      <c r="D181" s="88"/>
      <c r="E181" s="89"/>
      <c r="F181" s="90">
        <v>2</v>
      </c>
      <c r="G181" s="91"/>
      <c r="H181" s="90">
        <v>2</v>
      </c>
      <c r="I181" s="91"/>
    </row>
    <row r="182" spans="1:9" ht="69" customHeight="1" thickBot="1">
      <c r="A182" s="40" t="s">
        <v>171</v>
      </c>
      <c r="B182" s="84" t="s">
        <v>172</v>
      </c>
      <c r="C182" s="84"/>
      <c r="D182" s="84"/>
      <c r="E182" s="85"/>
      <c r="F182" s="86">
        <v>0</v>
      </c>
      <c r="G182" s="87"/>
      <c r="H182" s="86">
        <v>0</v>
      </c>
      <c r="I182" s="87"/>
    </row>
    <row r="185" spans="1:9" ht="18.75">
      <c r="A185" s="83" t="s">
        <v>173</v>
      </c>
      <c r="B185" s="83"/>
      <c r="C185" s="83"/>
      <c r="D185" s="4" t="s">
        <v>174</v>
      </c>
      <c r="E185" s="4"/>
      <c r="F185" s="4"/>
      <c r="G185" s="82" t="s">
        <v>175</v>
      </c>
      <c r="H185" s="82"/>
      <c r="I185" s="82"/>
    </row>
    <row r="186" spans="1:9" ht="18.75">
      <c r="A186" s="4"/>
      <c r="B186" s="19"/>
      <c r="C186" s="19"/>
      <c r="D186" s="82" t="s">
        <v>7</v>
      </c>
      <c r="E186" s="82"/>
      <c r="F186" s="82"/>
      <c r="G186" s="82" t="s">
        <v>176</v>
      </c>
      <c r="H186" s="82"/>
      <c r="I186" s="82"/>
    </row>
    <row r="187" spans="1:9" ht="18.75">
      <c r="A187" s="20"/>
    </row>
    <row r="188" spans="1:9" ht="18.75">
      <c r="A188" s="83" t="s">
        <v>177</v>
      </c>
      <c r="B188" s="83"/>
      <c r="C188" s="83"/>
      <c r="D188" s="4" t="s">
        <v>174</v>
      </c>
      <c r="E188" s="4"/>
      <c r="F188" s="4"/>
      <c r="G188" s="82" t="s">
        <v>178</v>
      </c>
      <c r="H188" s="82"/>
      <c r="I188" s="82"/>
    </row>
    <row r="189" spans="1:9" ht="18.75">
      <c r="A189" s="4"/>
      <c r="B189" s="19"/>
      <c r="C189" s="19"/>
      <c r="D189" s="82" t="s">
        <v>7</v>
      </c>
      <c r="E189" s="82"/>
      <c r="F189" s="82"/>
      <c r="G189" s="82" t="s">
        <v>179</v>
      </c>
      <c r="H189" s="82"/>
      <c r="I189" s="82"/>
    </row>
    <row r="190" spans="1:9" ht="18.75">
      <c r="B190" s="19"/>
      <c r="C190" s="19"/>
    </row>
    <row r="191" spans="1:9" ht="18.75">
      <c r="A191" s="83" t="s">
        <v>180</v>
      </c>
      <c r="B191" s="83"/>
      <c r="C191" s="83"/>
      <c r="D191" s="4" t="s">
        <v>174</v>
      </c>
      <c r="E191" s="4"/>
      <c r="F191" s="4"/>
      <c r="G191" s="82" t="s">
        <v>175</v>
      </c>
      <c r="H191" s="82"/>
      <c r="I191" s="82"/>
    </row>
    <row r="192" spans="1:9" ht="18.75">
      <c r="A192" s="4"/>
      <c r="B192" s="19"/>
      <c r="C192" s="19"/>
      <c r="D192" s="82" t="s">
        <v>7</v>
      </c>
      <c r="E192" s="82"/>
      <c r="F192" s="82"/>
      <c r="G192" s="82" t="s">
        <v>176</v>
      </c>
      <c r="H192" s="82"/>
      <c r="I192" s="82"/>
    </row>
    <row r="193" spans="1:9" ht="18.75">
      <c r="A193" s="19"/>
      <c r="B193" s="19"/>
    </row>
    <row r="194" spans="1:9" ht="18.75">
      <c r="A194" s="19"/>
      <c r="D194" s="4" t="s">
        <v>174</v>
      </c>
      <c r="E194" s="4"/>
      <c r="F194" s="4"/>
      <c r="G194" s="82" t="s">
        <v>178</v>
      </c>
      <c r="H194" s="82"/>
      <c r="I194" s="82"/>
    </row>
    <row r="195" spans="1:9" ht="18.75">
      <c r="B195" s="19"/>
      <c r="C195" s="19"/>
      <c r="D195" s="82" t="s">
        <v>7</v>
      </c>
      <c r="E195" s="82"/>
      <c r="F195" s="82"/>
      <c r="G195" s="82" t="s">
        <v>179</v>
      </c>
      <c r="H195" s="82"/>
      <c r="I195" s="82"/>
    </row>
  </sheetData>
  <mergeCells count="382">
    <mergeCell ref="G7:I7"/>
    <mergeCell ref="A10:B10"/>
    <mergeCell ref="A12:B12"/>
    <mergeCell ref="A15:I15"/>
    <mergeCell ref="A16:I16"/>
    <mergeCell ref="A17:I17"/>
    <mergeCell ref="B158:I158"/>
    <mergeCell ref="B30:E30"/>
    <mergeCell ref="F30:I30"/>
    <mergeCell ref="B31:E31"/>
    <mergeCell ref="F31:I31"/>
    <mergeCell ref="B32:E32"/>
    <mergeCell ref="F32:I32"/>
    <mergeCell ref="A18:I18"/>
    <mergeCell ref="A19:I19"/>
    <mergeCell ref="A20:J20"/>
    <mergeCell ref="A25:I25"/>
    <mergeCell ref="B27:I27"/>
    <mergeCell ref="B28:E28"/>
    <mergeCell ref="F28:I29"/>
    <mergeCell ref="B29:E29"/>
    <mergeCell ref="B36:E36"/>
    <mergeCell ref="F36:I36"/>
    <mergeCell ref="B37:E37"/>
    <mergeCell ref="F37:I37"/>
    <mergeCell ref="B38:E38"/>
    <mergeCell ref="F38:I38"/>
    <mergeCell ref="B33:E33"/>
    <mergeCell ref="F33:I33"/>
    <mergeCell ref="B34:E34"/>
    <mergeCell ref="F34:I34"/>
    <mergeCell ref="B35:E35"/>
    <mergeCell ref="F35:I35"/>
    <mergeCell ref="B42:E42"/>
    <mergeCell ref="F42:I42"/>
    <mergeCell ref="B43:E43"/>
    <mergeCell ref="F43:I43"/>
    <mergeCell ref="B44:E44"/>
    <mergeCell ref="F44:I44"/>
    <mergeCell ref="B39:E39"/>
    <mergeCell ref="F39:I39"/>
    <mergeCell ref="B40:E40"/>
    <mergeCell ref="F40:I40"/>
    <mergeCell ref="B41:E41"/>
    <mergeCell ref="F41:I41"/>
    <mergeCell ref="B48:E48"/>
    <mergeCell ref="F48:I48"/>
    <mergeCell ref="B49:E49"/>
    <mergeCell ref="F49:I49"/>
    <mergeCell ref="B50:E50"/>
    <mergeCell ref="F50:I50"/>
    <mergeCell ref="B45:E45"/>
    <mergeCell ref="F45:I45"/>
    <mergeCell ref="B46:E46"/>
    <mergeCell ref="F46:I46"/>
    <mergeCell ref="B47:E47"/>
    <mergeCell ref="F47:I47"/>
    <mergeCell ref="B54:E54"/>
    <mergeCell ref="F54:I54"/>
    <mergeCell ref="B55:E55"/>
    <mergeCell ref="F55:I55"/>
    <mergeCell ref="B56:E56"/>
    <mergeCell ref="F56:I56"/>
    <mergeCell ref="B51:E51"/>
    <mergeCell ref="F51:I51"/>
    <mergeCell ref="B52:E52"/>
    <mergeCell ref="F52:I52"/>
    <mergeCell ref="B53:E53"/>
    <mergeCell ref="F53:I53"/>
    <mergeCell ref="B60:D60"/>
    <mergeCell ref="F60:G60"/>
    <mergeCell ref="H60:I60"/>
    <mergeCell ref="B61:D61"/>
    <mergeCell ref="F61:G61"/>
    <mergeCell ref="H61:I61"/>
    <mergeCell ref="B57:E57"/>
    <mergeCell ref="F57:I57"/>
    <mergeCell ref="B58:D58"/>
    <mergeCell ref="F58:G58"/>
    <mergeCell ref="H58:I58"/>
    <mergeCell ref="F59:G59"/>
    <mergeCell ref="H59:I59"/>
    <mergeCell ref="B64:D64"/>
    <mergeCell ref="F64:G64"/>
    <mergeCell ref="H64:I64"/>
    <mergeCell ref="B65:D65"/>
    <mergeCell ref="F65:G65"/>
    <mergeCell ref="H65:I65"/>
    <mergeCell ref="B62:D62"/>
    <mergeCell ref="F62:G62"/>
    <mergeCell ref="H62:I62"/>
    <mergeCell ref="B63:D63"/>
    <mergeCell ref="F63:G63"/>
    <mergeCell ref="H63:I63"/>
    <mergeCell ref="B68:D68"/>
    <mergeCell ref="F68:G68"/>
    <mergeCell ref="H68:I68"/>
    <mergeCell ref="B69:D69"/>
    <mergeCell ref="F69:G69"/>
    <mergeCell ref="H69:I69"/>
    <mergeCell ref="B66:D66"/>
    <mergeCell ref="F66:G66"/>
    <mergeCell ref="H66:I66"/>
    <mergeCell ref="B67:D67"/>
    <mergeCell ref="F67:G67"/>
    <mergeCell ref="H67:I67"/>
    <mergeCell ref="B70:D70"/>
    <mergeCell ref="F70:G70"/>
    <mergeCell ref="H70:I70"/>
    <mergeCell ref="A71:A73"/>
    <mergeCell ref="B71:D72"/>
    <mergeCell ref="E71:E72"/>
    <mergeCell ref="F71:G72"/>
    <mergeCell ref="H71:I72"/>
    <mergeCell ref="B73:D73"/>
    <mergeCell ref="F73:G73"/>
    <mergeCell ref="B77:D77"/>
    <mergeCell ref="F77:G77"/>
    <mergeCell ref="H77:I77"/>
    <mergeCell ref="B78:D78"/>
    <mergeCell ref="F78:G78"/>
    <mergeCell ref="H78:I78"/>
    <mergeCell ref="H73:I73"/>
    <mergeCell ref="A74:A76"/>
    <mergeCell ref="B74:D76"/>
    <mergeCell ref="E74:E76"/>
    <mergeCell ref="F74:G76"/>
    <mergeCell ref="H74:I76"/>
    <mergeCell ref="B81:D81"/>
    <mergeCell ref="F81:G81"/>
    <mergeCell ref="H81:I81"/>
    <mergeCell ref="B82:D82"/>
    <mergeCell ref="F82:G82"/>
    <mergeCell ref="H82:I82"/>
    <mergeCell ref="B79:D79"/>
    <mergeCell ref="F79:G79"/>
    <mergeCell ref="H79:I79"/>
    <mergeCell ref="B80:D80"/>
    <mergeCell ref="F80:G80"/>
    <mergeCell ref="H80:I80"/>
    <mergeCell ref="F85:G85"/>
    <mergeCell ref="H85:I85"/>
    <mergeCell ref="B86:D86"/>
    <mergeCell ref="F86:G86"/>
    <mergeCell ref="H86:I86"/>
    <mergeCell ref="B87:D87"/>
    <mergeCell ref="F87:G87"/>
    <mergeCell ref="H87:I87"/>
    <mergeCell ref="B83:D83"/>
    <mergeCell ref="F83:G83"/>
    <mergeCell ref="H83:I83"/>
    <mergeCell ref="B84:D84"/>
    <mergeCell ref="F84:G84"/>
    <mergeCell ref="H84:I84"/>
    <mergeCell ref="B90:D90"/>
    <mergeCell ref="F90:G90"/>
    <mergeCell ref="H90:I90"/>
    <mergeCell ref="B91:D91"/>
    <mergeCell ref="F91:G91"/>
    <mergeCell ref="H91:I91"/>
    <mergeCell ref="B88:D88"/>
    <mergeCell ref="F88:G88"/>
    <mergeCell ref="H88:I88"/>
    <mergeCell ref="B89:D89"/>
    <mergeCell ref="F89:G89"/>
    <mergeCell ref="H89:I89"/>
    <mergeCell ref="B95:E95"/>
    <mergeCell ref="F95:I95"/>
    <mergeCell ref="B96:E96"/>
    <mergeCell ref="F96:I96"/>
    <mergeCell ref="B97:E97"/>
    <mergeCell ref="F97:I97"/>
    <mergeCell ref="B92:D92"/>
    <mergeCell ref="F92:G92"/>
    <mergeCell ref="H92:I92"/>
    <mergeCell ref="B93:I93"/>
    <mergeCell ref="B94:E94"/>
    <mergeCell ref="F94:I94"/>
    <mergeCell ref="B101:E101"/>
    <mergeCell ref="F101:I101"/>
    <mergeCell ref="B102:E102"/>
    <mergeCell ref="F102:I102"/>
    <mergeCell ref="B103:E103"/>
    <mergeCell ref="F103:I103"/>
    <mergeCell ref="B98:E98"/>
    <mergeCell ref="F98:I98"/>
    <mergeCell ref="B99:E99"/>
    <mergeCell ref="F99:I99"/>
    <mergeCell ref="B100:E100"/>
    <mergeCell ref="F100:I100"/>
    <mergeCell ref="B107:D107"/>
    <mergeCell ref="F107:G107"/>
    <mergeCell ref="H107:I107"/>
    <mergeCell ref="F108:I108"/>
    <mergeCell ref="F109:I109"/>
    <mergeCell ref="B110:D110"/>
    <mergeCell ref="F110:G110"/>
    <mergeCell ref="H110:I110"/>
    <mergeCell ref="A104:I104"/>
    <mergeCell ref="B105:D105"/>
    <mergeCell ref="F105:G105"/>
    <mergeCell ref="H105:I105"/>
    <mergeCell ref="B106:D106"/>
    <mergeCell ref="F106:G106"/>
    <mergeCell ref="H106:I106"/>
    <mergeCell ref="B113:I113"/>
    <mergeCell ref="B114:D114"/>
    <mergeCell ref="F114:G114"/>
    <mergeCell ref="H114:I114"/>
    <mergeCell ref="B115:D115"/>
    <mergeCell ref="F115:G115"/>
    <mergeCell ref="H115:I115"/>
    <mergeCell ref="B111:D111"/>
    <mergeCell ref="F111:G111"/>
    <mergeCell ref="H111:I111"/>
    <mergeCell ref="B112:D112"/>
    <mergeCell ref="F112:G112"/>
    <mergeCell ref="H112:I112"/>
    <mergeCell ref="B118:D118"/>
    <mergeCell ref="F118:G118"/>
    <mergeCell ref="H118:I118"/>
    <mergeCell ref="B119:D119"/>
    <mergeCell ref="F119:G119"/>
    <mergeCell ref="H119:I119"/>
    <mergeCell ref="B116:D116"/>
    <mergeCell ref="F116:G116"/>
    <mergeCell ref="H116:I116"/>
    <mergeCell ref="B117:D117"/>
    <mergeCell ref="F117:G117"/>
    <mergeCell ref="H117:I117"/>
    <mergeCell ref="B122:D122"/>
    <mergeCell ref="F122:G122"/>
    <mergeCell ref="H122:I122"/>
    <mergeCell ref="B123:D123"/>
    <mergeCell ref="F123:G123"/>
    <mergeCell ref="H123:I123"/>
    <mergeCell ref="B120:D120"/>
    <mergeCell ref="F120:G120"/>
    <mergeCell ref="H120:I120"/>
    <mergeCell ref="B121:D121"/>
    <mergeCell ref="F121:G121"/>
    <mergeCell ref="H121:I121"/>
    <mergeCell ref="B126:D126"/>
    <mergeCell ref="F126:G126"/>
    <mergeCell ref="H126:I126"/>
    <mergeCell ref="B127:D127"/>
    <mergeCell ref="F127:G127"/>
    <mergeCell ref="H127:I127"/>
    <mergeCell ref="B124:D124"/>
    <mergeCell ref="F124:G124"/>
    <mergeCell ref="H124:I124"/>
    <mergeCell ref="B125:D125"/>
    <mergeCell ref="F125:G125"/>
    <mergeCell ref="H125:I125"/>
    <mergeCell ref="B130:D130"/>
    <mergeCell ref="F130:G130"/>
    <mergeCell ref="H130:I130"/>
    <mergeCell ref="B131:D131"/>
    <mergeCell ref="F131:G131"/>
    <mergeCell ref="H131:I131"/>
    <mergeCell ref="B128:D128"/>
    <mergeCell ref="F128:G128"/>
    <mergeCell ref="H128:I128"/>
    <mergeCell ref="B129:D129"/>
    <mergeCell ref="F129:G129"/>
    <mergeCell ref="H129:I129"/>
    <mergeCell ref="B134:D134"/>
    <mergeCell ref="F134:G134"/>
    <mergeCell ref="H134:I134"/>
    <mergeCell ref="B135:D135"/>
    <mergeCell ref="F135:G135"/>
    <mergeCell ref="H135:I135"/>
    <mergeCell ref="B132:D132"/>
    <mergeCell ref="F132:G132"/>
    <mergeCell ref="H132:I132"/>
    <mergeCell ref="B133:D133"/>
    <mergeCell ref="F133:G133"/>
    <mergeCell ref="H133:I133"/>
    <mergeCell ref="B138:D138"/>
    <mergeCell ref="F138:G138"/>
    <mergeCell ref="H138:I138"/>
    <mergeCell ref="B139:D139"/>
    <mergeCell ref="F139:G139"/>
    <mergeCell ref="H139:I139"/>
    <mergeCell ref="B136:D136"/>
    <mergeCell ref="F136:G136"/>
    <mergeCell ref="H136:I136"/>
    <mergeCell ref="B137:D137"/>
    <mergeCell ref="F137:G137"/>
    <mergeCell ref="H137:I137"/>
    <mergeCell ref="B142:D142"/>
    <mergeCell ref="F142:G142"/>
    <mergeCell ref="H142:I142"/>
    <mergeCell ref="F143:G143"/>
    <mergeCell ref="H143:I143"/>
    <mergeCell ref="B144:D144"/>
    <mergeCell ref="F144:G144"/>
    <mergeCell ref="H144:I144"/>
    <mergeCell ref="B140:D140"/>
    <mergeCell ref="F140:G140"/>
    <mergeCell ref="H140:I140"/>
    <mergeCell ref="B141:D141"/>
    <mergeCell ref="F141:G141"/>
    <mergeCell ref="H141:I141"/>
    <mergeCell ref="F147:G147"/>
    <mergeCell ref="H147:I147"/>
    <mergeCell ref="B148:D148"/>
    <mergeCell ref="F148:G148"/>
    <mergeCell ref="H148:I148"/>
    <mergeCell ref="B149:D149"/>
    <mergeCell ref="F149:G149"/>
    <mergeCell ref="H149:I149"/>
    <mergeCell ref="B145:D145"/>
    <mergeCell ref="F145:G145"/>
    <mergeCell ref="H145:I145"/>
    <mergeCell ref="B146:D146"/>
    <mergeCell ref="F146:G146"/>
    <mergeCell ref="H146:I146"/>
    <mergeCell ref="B153:D153"/>
    <mergeCell ref="F153:G153"/>
    <mergeCell ref="H153:I153"/>
    <mergeCell ref="B156:I156"/>
    <mergeCell ref="A170:I170"/>
    <mergeCell ref="B171:E171"/>
    <mergeCell ref="F171:G171"/>
    <mergeCell ref="H171:I171"/>
    <mergeCell ref="B150:D150"/>
    <mergeCell ref="F150:G150"/>
    <mergeCell ref="H150:I150"/>
    <mergeCell ref="F151:G151"/>
    <mergeCell ref="H151:I151"/>
    <mergeCell ref="B152:D152"/>
    <mergeCell ref="F152:G152"/>
    <mergeCell ref="H152:I152"/>
    <mergeCell ref="B174:E174"/>
    <mergeCell ref="F174:G174"/>
    <mergeCell ref="H174:I174"/>
    <mergeCell ref="B175:E175"/>
    <mergeCell ref="F175:G175"/>
    <mergeCell ref="H175:I175"/>
    <mergeCell ref="B172:E172"/>
    <mergeCell ref="F172:G172"/>
    <mergeCell ref="H172:I172"/>
    <mergeCell ref="B173:E173"/>
    <mergeCell ref="F173:G173"/>
    <mergeCell ref="H173:I173"/>
    <mergeCell ref="B178:E178"/>
    <mergeCell ref="F178:G178"/>
    <mergeCell ref="H178:I178"/>
    <mergeCell ref="B179:E179"/>
    <mergeCell ref="F179:G179"/>
    <mergeCell ref="H179:I179"/>
    <mergeCell ref="B176:E176"/>
    <mergeCell ref="F176:G176"/>
    <mergeCell ref="H176:I176"/>
    <mergeCell ref="B177:E177"/>
    <mergeCell ref="F177:G177"/>
    <mergeCell ref="H177:I177"/>
    <mergeCell ref="B182:E182"/>
    <mergeCell ref="F182:G182"/>
    <mergeCell ref="H182:I182"/>
    <mergeCell ref="A185:C185"/>
    <mergeCell ref="G185:I185"/>
    <mergeCell ref="D186:F186"/>
    <mergeCell ref="G186:I186"/>
    <mergeCell ref="B180:E180"/>
    <mergeCell ref="F180:G180"/>
    <mergeCell ref="H180:I180"/>
    <mergeCell ref="B181:E181"/>
    <mergeCell ref="F181:G181"/>
    <mergeCell ref="H181:I181"/>
    <mergeCell ref="D192:F192"/>
    <mergeCell ref="G192:I192"/>
    <mergeCell ref="G194:I194"/>
    <mergeCell ref="D195:F195"/>
    <mergeCell ref="G195:I195"/>
    <mergeCell ref="A188:C188"/>
    <mergeCell ref="G188:I188"/>
    <mergeCell ref="D189:F189"/>
    <mergeCell ref="G189:I189"/>
    <mergeCell ref="A191:C191"/>
    <mergeCell ref="G191:I191"/>
  </mergeCells>
  <pageMargins left="0.70866141732283472" right="0.15748031496062992" top="0.15748031496062992" bottom="0.15748031496062992" header="0.15748031496062992" footer="0.15748031496062992"/>
  <pageSetup paperSize="9" scale="80" orientation="portrait" horizontalDpi="180" verticalDpi="180" r:id="rId1"/>
  <rowBreaks count="3" manualBreakCount="3">
    <brk id="37" max="9" man="1"/>
    <brk id="50" max="9" man="1"/>
    <brk id="8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2013-по деньгам</vt:lpstr>
      <vt:lpstr>2013</vt:lpstr>
      <vt:lpstr>Лист1</vt:lpstr>
      <vt:lpstr>'2013-по деньгам'!Заголовки_для_печати</vt:lpstr>
      <vt:lpstr>'2013'!Область_печати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2014-07-24T06:31:07Z</dcterms:modified>
</cp:coreProperties>
</file>