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60" windowWidth="8535" windowHeight="2085" activeTab="1"/>
  </bookViews>
  <sheets>
    <sheet name="Лист1" sheetId="1" r:id="rId1"/>
    <sheet name="Лист1 (2)" sheetId="2" r:id="rId2"/>
  </sheets>
  <definedNames>
    <definedName name="_xlnm.Print_Area" localSheetId="0">Лист1!$A$1:$O$20</definedName>
    <definedName name="_xlnm.Print_Area" localSheetId="1">'Лист1 (2)'!$A$1:$P$69</definedName>
  </definedNames>
  <calcPr calcId="114210"/>
</workbook>
</file>

<file path=xl/calcChain.xml><?xml version="1.0" encoding="utf-8"?>
<calcChain xmlns="http://schemas.openxmlformats.org/spreadsheetml/2006/main">
  <c r="I31" i="2"/>
  <c r="H31"/>
  <c r="L31"/>
  <c r="K31"/>
  <c r="F31"/>
  <c r="E31"/>
  <c r="C31"/>
  <c r="B31"/>
  <c r="I19"/>
  <c r="N19"/>
  <c r="N9"/>
  <c r="N20"/>
  <c r="N10"/>
  <c r="N12"/>
  <c r="H19"/>
  <c r="H20"/>
  <c r="I20"/>
  <c r="H13"/>
  <c r="I13"/>
  <c r="H12"/>
  <c r="I12"/>
  <c r="H45"/>
  <c r="B45"/>
  <c r="G45"/>
  <c r="F45"/>
  <c r="E45"/>
  <c r="D45"/>
  <c r="C45"/>
  <c r="H9"/>
  <c r="O9"/>
  <c r="H10"/>
  <c r="I10"/>
  <c r="N13"/>
  <c r="N13" i="1"/>
  <c r="O13"/>
  <c r="N10"/>
  <c r="O10"/>
  <c r="N9"/>
  <c r="O9"/>
  <c r="L11"/>
  <c r="N11"/>
  <c r="O11"/>
  <c r="L20"/>
  <c r="N20"/>
  <c r="O20"/>
  <c r="H11"/>
  <c r="I11"/>
  <c r="H20"/>
  <c r="H13"/>
  <c r="I13"/>
  <c r="H10"/>
  <c r="I10"/>
  <c r="H9"/>
  <c r="I9"/>
  <c r="O19" i="2"/>
  <c r="O12"/>
  <c r="O20"/>
  <c r="O13"/>
  <c r="O10"/>
  <c r="I9"/>
  <c r="L21" i="1"/>
  <c r="P19"/>
</calcChain>
</file>

<file path=xl/sharedStrings.xml><?xml version="1.0" encoding="utf-8"?>
<sst xmlns="http://schemas.openxmlformats.org/spreadsheetml/2006/main" count="250" uniqueCount="91">
  <si>
    <t>Руководитель учреждения</t>
  </si>
  <si>
    <t>Прочий административно-управленческий персонал</t>
  </si>
  <si>
    <t>Учителя</t>
  </si>
  <si>
    <t>Воспитатели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</si>
  <si>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</si>
  <si>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</si>
  <si>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</si>
  <si>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</si>
  <si>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</si>
  <si>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</si>
  <si>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</si>
  <si>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</si>
  <si>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Средняя заработная
плата
за 2012 год</t>
  </si>
  <si>
    <t>Средняя
заработная
плата
за 2013 год</t>
  </si>
  <si>
    <t>Средняя
заработная
плата
за 2014 год</t>
  </si>
  <si>
    <t>% роста
2013 года
к 2012 году</t>
  </si>
  <si>
    <t>% роста
2014 года
к 2013 году</t>
  </si>
  <si>
    <t>Численность работников (физ.лица)
за 2014 год</t>
  </si>
  <si>
    <t>Отчетные показатели</t>
  </si>
  <si>
    <t>Плановые показатели</t>
  </si>
  <si>
    <t>Категория работников</t>
  </si>
  <si>
    <t>Кол-во
штатных единиц
за 2013 год</t>
  </si>
  <si>
    <t>Кол-во
штатных единиц
за 2014 год</t>
  </si>
  <si>
    <t>Фонд заработной платы (КОСГУ 211) за 2013 год, ВСЕГО</t>
  </si>
  <si>
    <t>в том числе за счет иной приносящей доход деятельности</t>
  </si>
  <si>
    <t>Фонд заработной платы (КОСГУ 211) за 2014 год, ВСЕГО</t>
  </si>
  <si>
    <t>8=5/3</t>
  </si>
  <si>
    <t>14=12/10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</si>
  <si>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</si>
  <si>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</si>
  <si>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</si>
  <si>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</si>
  <si>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</si>
  <si>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</si>
  <si>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</si>
  <si>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в т.ч. с датой образования до 01.12.2013</t>
  </si>
  <si>
    <t>Всего на 01.01.2014</t>
  </si>
  <si>
    <t>Остаток на 01.01.2014 всего</t>
  </si>
  <si>
    <t>Наличие
заключенных
эффективных
контрактов (+/-)</t>
  </si>
  <si>
    <t>Численность
работников
(физ.лица)
за 2013 год</t>
  </si>
  <si>
    <t>Сайт
финансового
управления</t>
  </si>
  <si>
    <t>1. Заработная плата</t>
  </si>
  <si>
    <t>2. Дебиторская и кредиторская задолженность</t>
  </si>
  <si>
    <t>3. Остатки на счетах</t>
  </si>
  <si>
    <t>Итого</t>
  </si>
  <si>
    <t>Всего</t>
  </si>
  <si>
    <t>Х</t>
  </si>
  <si>
    <t>Остаток на 01.01.2013</t>
  </si>
  <si>
    <t>Иной приносящий доход деятельности</t>
  </si>
  <si>
    <t>Субсидия на выполение муниципального задания (включая расходы на содержание имущетсва)</t>
  </si>
  <si>
    <t>Получено доходов за 2013 год</t>
  </si>
  <si>
    <t>Расход за 2013 год</t>
  </si>
  <si>
    <t>План доходов на 2014 год</t>
  </si>
  <si>
    <t>5.1</t>
  </si>
  <si>
    <t>5.2</t>
  </si>
  <si>
    <t>5.3</t>
  </si>
  <si>
    <t>6</t>
  </si>
  <si>
    <t>Субсидия на иные цели (расписать по целям):</t>
  </si>
  <si>
    <t>4. Потребление энергоресурсов</t>
  </si>
  <si>
    <t>Вид энергоресурса</t>
  </si>
  <si>
    <t>ПФХД</t>
  </si>
  <si>
    <t>Отчет об исполнении</t>
  </si>
  <si>
    <t>В натуральном выражении</t>
  </si>
  <si>
    <t>Темп роста, %</t>
  </si>
  <si>
    <t>к 2009 году</t>
  </si>
  <si>
    <t>к 2013 году</t>
  </si>
  <si>
    <t>на 01.01.2014 г.</t>
  </si>
  <si>
    <t>Тепловая энергия</t>
  </si>
  <si>
    <t>Электрическая энергия</t>
  </si>
  <si>
    <t>Газ</t>
  </si>
  <si>
    <t>Водоснабжение</t>
  </si>
  <si>
    <t>Ед. изм.</t>
  </si>
  <si>
    <t>Гкал</t>
  </si>
  <si>
    <t>кВт*ч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</si>
  <si>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</si>
  <si>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тыс.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</si>
  <si>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СПРАВОЧНАЯ
информация по отдельным показателям деятельности муниципальных бюджетных и автономных учреждений за 2013 год и отдельным показателям, планируемым к исполнению в 2014 году</t>
  </si>
  <si>
    <r>
      <t>Приложение № 5</t>
    </r>
    <r>
      <rPr>
        <sz val="16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</si>
  <si>
    <t>___________________</t>
  </si>
  <si>
    <t>(подпись)</t>
  </si>
  <si>
    <t>(расшифровка подписи)</t>
  </si>
  <si>
    <t>Главный бухгалтер учреждения</t>
  </si>
  <si>
    <t>к 2012 году</t>
  </si>
  <si>
    <t>Услуги по содержанию имущества (ремонтные работы)</t>
  </si>
  <si>
    <t>Приобретение ОС</t>
  </si>
  <si>
    <t>158,6*</t>
  </si>
  <si>
    <t>151,6*</t>
  </si>
  <si>
    <t>166,35*</t>
  </si>
  <si>
    <t>209,61*</t>
  </si>
  <si>
    <t>* Увеличение показателей по расходу электрической энергии и водоснабжению связано с открытием ОСП (Адрес: г.Орск,</t>
  </si>
  <si>
    <t>пр-кт Мира, д. 21Б)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</si>
</sst>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1" xfId="0" applyFont="1" applyBorder="1"/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6" xfId="0" applyFont="1" applyBorder="1"/>
    <xf numFmtId="0" fontId="1" fillId="0" borderId="27" xfId="0" applyFont="1" applyBorder="1" applyAlignment="1">
      <alignment horizontal="left" wrapText="1"/>
    </xf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/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4" fontId="1" fillId="0" borderId="7" xfId="0" applyNumberFormat="1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justify" vertical="top" wrapText="1"/>
    </xf>
    <xf numFmtId="4" fontId="1" fillId="0" borderId="5" xfId="0" applyNumberFormat="1" applyFont="1" applyBorder="1" applyAlignment="1">
      <alignment horizontal="justify" vertical="top" wrapText="1"/>
    </xf>
    <xf numFmtId="2" fontId="1" fillId="0" borderId="7" xfId="0" applyNumberFormat="1" applyFont="1" applyBorder="1" applyAlignment="1">
      <alignment horizontal="justify" vertical="top" wrapText="1"/>
    </xf>
    <xf numFmtId="2" fontId="1" fillId="0" borderId="5" xfId="0" applyNumberFormat="1" applyFont="1" applyBorder="1" applyAlignment="1">
      <alignment horizontal="justify" vertical="top" wrapText="1"/>
    </xf>
    <xf numFmtId="164" fontId="1" fillId="0" borderId="8" xfId="0" applyNumberFormat="1" applyFont="1" applyBorder="1" applyAlignment="1">
      <alignment horizontal="justify" vertical="top" wrapText="1"/>
    </xf>
    <xf numFmtId="4" fontId="1" fillId="0" borderId="0" xfId="0" applyNumberFormat="1" applyFont="1"/>
    <xf numFmtId="164" fontId="1" fillId="0" borderId="6" xfId="0" applyNumberFormat="1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wrapText="1"/>
    </xf>
    <xf numFmtId="4" fontId="1" fillId="0" borderId="27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4" fillId="0" borderId="22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justify" vertical="top" wrapText="1"/>
    </xf>
    <xf numFmtId="4" fontId="1" fillId="0" borderId="7" xfId="0" applyNumberFormat="1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justify" vertical="top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5"/>
  <sheetViews>
    <sheetView showGridLines="0" view="pageBreakPreview" zoomScale="60" workbookViewId="0">
      <selection activeCell="J9" sqref="J9:J21"/>
    </sheetView>
  </sheetViews>
  <sheetFormatPr defaultColWidth="8.85546875" defaultRowHeight="12.75"/>
  <cols>
    <col min="1" max="1" width="28.85546875" style="5" customWidth="1"/>
    <col min="2" max="2" width="10" style="1" customWidth="1"/>
    <col min="3" max="3" width="9.7109375" style="1" customWidth="1"/>
    <col min="4" max="4" width="8.7109375" style="1" customWidth="1"/>
    <col min="5" max="5" width="11.7109375" style="1" customWidth="1"/>
    <col min="6" max="10" width="8.7109375" style="1" customWidth="1"/>
    <col min="11" max="11" width="11.7109375" style="1" customWidth="1"/>
    <col min="12" max="12" width="12" style="1" customWidth="1"/>
    <col min="13" max="15" width="8.7109375" style="1" customWidth="1"/>
    <col min="16" max="16" width="11.7109375" style="1" bestFit="1" customWidth="1"/>
    <col min="17" max="16384" width="8.85546875" style="1"/>
  </cols>
  <sheetData>
    <row r="1" spans="1:15" s="30" customFormat="1" ht="99" customHeight="1">
      <c r="A1" s="29"/>
      <c r="K1" s="31"/>
      <c r="L1" s="129" t="s">
        <v>77</v>
      </c>
      <c r="M1" s="130"/>
      <c r="N1" s="130"/>
      <c r="O1" s="130"/>
    </row>
    <row r="2" spans="1:15" s="30" customFormat="1" ht="20.25">
      <c r="A2" s="29"/>
      <c r="K2" s="31"/>
      <c r="L2" s="94"/>
      <c r="M2" s="95"/>
      <c r="N2" s="95"/>
      <c r="O2" s="95"/>
    </row>
    <row r="3" spans="1:15" ht="54.6" customHeight="1">
      <c r="A3" s="32" t="s">
        <v>76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8.7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3.5" thickBot="1">
      <c r="A5" s="19" t="s">
        <v>41</v>
      </c>
      <c r="L5" s="28"/>
    </row>
    <row r="6" spans="1:15" ht="15.75" customHeight="1" thickBot="1">
      <c r="A6" s="131" t="s">
        <v>20</v>
      </c>
      <c r="B6" s="131" t="s">
        <v>38</v>
      </c>
      <c r="C6" s="133" t="s">
        <v>18</v>
      </c>
      <c r="D6" s="134"/>
      <c r="E6" s="134"/>
      <c r="F6" s="134"/>
      <c r="G6" s="134"/>
      <c r="H6" s="134"/>
      <c r="I6" s="135"/>
      <c r="J6" s="133" t="s">
        <v>19</v>
      </c>
      <c r="K6" s="134"/>
      <c r="L6" s="134"/>
      <c r="M6" s="134"/>
      <c r="N6" s="134"/>
      <c r="O6" s="135"/>
    </row>
    <row r="7" spans="1:15" s="6" customFormat="1" ht="75.75" customHeight="1" thickBot="1">
      <c r="A7" s="132"/>
      <c r="B7" s="132"/>
      <c r="C7" s="48" t="s">
        <v>39</v>
      </c>
      <c r="D7" s="49" t="s">
        <v>21</v>
      </c>
      <c r="E7" s="49" t="s">
        <v>23</v>
      </c>
      <c r="F7" s="49" t="s">
        <v>24</v>
      </c>
      <c r="G7" s="49" t="s">
        <v>12</v>
      </c>
      <c r="H7" s="49" t="s">
        <v>13</v>
      </c>
      <c r="I7" s="50" t="s">
        <v>15</v>
      </c>
      <c r="J7" s="48" t="s">
        <v>17</v>
      </c>
      <c r="K7" s="49" t="s">
        <v>22</v>
      </c>
      <c r="L7" s="49" t="s">
        <v>25</v>
      </c>
      <c r="M7" s="49" t="s">
        <v>24</v>
      </c>
      <c r="N7" s="49" t="s">
        <v>14</v>
      </c>
      <c r="O7" s="50" t="s">
        <v>16</v>
      </c>
    </row>
    <row r="8" spans="1:15" s="18" customFormat="1" ht="12" thickBot="1">
      <c r="A8" s="51">
        <v>1</v>
      </c>
      <c r="B8" s="52">
        <v>2</v>
      </c>
      <c r="C8" s="53">
        <v>3</v>
      </c>
      <c r="D8" s="54">
        <v>4</v>
      </c>
      <c r="E8" s="54">
        <v>5</v>
      </c>
      <c r="F8" s="54">
        <v>6</v>
      </c>
      <c r="G8" s="54">
        <v>7</v>
      </c>
      <c r="H8" s="54" t="s">
        <v>26</v>
      </c>
      <c r="I8" s="55">
        <v>9</v>
      </c>
      <c r="J8" s="53">
        <v>10</v>
      </c>
      <c r="K8" s="54">
        <v>11</v>
      </c>
      <c r="L8" s="54">
        <v>12</v>
      </c>
      <c r="M8" s="54">
        <v>13</v>
      </c>
      <c r="N8" s="54" t="s">
        <v>27</v>
      </c>
      <c r="O8" s="55">
        <v>15</v>
      </c>
    </row>
    <row r="9" spans="1:15">
      <c r="A9" s="42" t="s">
        <v>0</v>
      </c>
      <c r="B9" s="45"/>
      <c r="C9" s="41">
        <v>1</v>
      </c>
      <c r="D9" s="34">
        <v>1</v>
      </c>
      <c r="E9" s="96">
        <v>618559.05000000005</v>
      </c>
      <c r="F9" s="99">
        <v>0</v>
      </c>
      <c r="G9" s="96">
        <v>46449</v>
      </c>
      <c r="H9" s="96">
        <f>E9/12</f>
        <v>51546.587500000001</v>
      </c>
      <c r="I9" s="101">
        <f>H9/G9*100</f>
        <v>110.97459041098841</v>
      </c>
      <c r="J9" s="41">
        <v>1</v>
      </c>
      <c r="K9" s="34">
        <v>1</v>
      </c>
      <c r="L9" s="96">
        <v>209966.45</v>
      </c>
      <c r="M9" s="34"/>
      <c r="N9" s="34">
        <f>L9/12/1</f>
        <v>17497.204166666666</v>
      </c>
      <c r="O9" s="101">
        <f>N9/H9*100</f>
        <v>33.944447179295167</v>
      </c>
    </row>
    <row r="10" spans="1:15" ht="25.5">
      <c r="A10" s="43" t="s">
        <v>1</v>
      </c>
      <c r="B10" s="46"/>
      <c r="C10" s="7">
        <v>7</v>
      </c>
      <c r="D10" s="4">
        <v>7</v>
      </c>
      <c r="E10" s="97">
        <v>2064229.94</v>
      </c>
      <c r="F10" s="99">
        <v>0</v>
      </c>
      <c r="G10" s="96">
        <v>22355.29</v>
      </c>
      <c r="H10" s="96">
        <f>E10/12/C10</f>
        <v>24574.16595238095</v>
      </c>
      <c r="I10" s="101">
        <f>H10/G10*100</f>
        <v>109.92550735141862</v>
      </c>
      <c r="J10" s="7">
        <v>7</v>
      </c>
      <c r="K10" s="4">
        <v>7</v>
      </c>
      <c r="L10" s="97">
        <v>1274335.6499999999</v>
      </c>
      <c r="M10" s="4"/>
      <c r="N10" s="34">
        <f>L10/12/J10</f>
        <v>15170.6625</v>
      </c>
      <c r="O10" s="101">
        <f>N10/H10*100</f>
        <v>61.734190814033063</v>
      </c>
    </row>
    <row r="11" spans="1:15">
      <c r="A11" s="43" t="s">
        <v>2</v>
      </c>
      <c r="B11" s="46"/>
      <c r="C11" s="7">
        <v>40</v>
      </c>
      <c r="D11" s="4">
        <v>62.28</v>
      </c>
      <c r="E11" s="97">
        <v>11996740.51</v>
      </c>
      <c r="F11" s="99">
        <v>0</v>
      </c>
      <c r="G11" s="96">
        <v>21318.42</v>
      </c>
      <c r="H11" s="96">
        <f>E11/12/C11</f>
        <v>24993.209395833335</v>
      </c>
      <c r="I11" s="101">
        <f>H11/G11*100</f>
        <v>117.23762547052425</v>
      </c>
      <c r="J11" s="7">
        <v>39</v>
      </c>
      <c r="K11" s="4">
        <v>59.61</v>
      </c>
      <c r="L11" s="97">
        <f>12347034.81+477480</f>
        <v>12824514.810000001</v>
      </c>
      <c r="M11" s="4"/>
      <c r="N11" s="34">
        <f>L11/12/J11</f>
        <v>27402.809423076927</v>
      </c>
      <c r="O11" s="101">
        <f>N11/H11*100</f>
        <v>109.64101884268334</v>
      </c>
    </row>
    <row r="12" spans="1:15">
      <c r="A12" s="43" t="s">
        <v>3</v>
      </c>
      <c r="B12" s="46"/>
      <c r="C12" s="7"/>
      <c r="D12" s="4"/>
      <c r="E12" s="97"/>
      <c r="F12" s="99">
        <v>0</v>
      </c>
      <c r="G12" s="96"/>
      <c r="H12" s="96"/>
      <c r="I12" s="101"/>
      <c r="J12" s="7"/>
      <c r="K12" s="4"/>
      <c r="L12" s="4"/>
      <c r="M12" s="4"/>
      <c r="N12" s="34"/>
      <c r="O12" s="101"/>
    </row>
    <row r="13" spans="1:15" ht="25.5">
      <c r="A13" s="43" t="s">
        <v>4</v>
      </c>
      <c r="B13" s="46"/>
      <c r="C13" s="7">
        <v>5</v>
      </c>
      <c r="D13" s="4">
        <v>8</v>
      </c>
      <c r="E13" s="97">
        <v>999881.66</v>
      </c>
      <c r="F13" s="99">
        <v>0</v>
      </c>
      <c r="G13" s="96">
        <v>15410.01</v>
      </c>
      <c r="H13" s="96">
        <f>E13/12/C13</f>
        <v>16664.694333333333</v>
      </c>
      <c r="I13" s="101">
        <f>H13/G13*100</f>
        <v>108.1420085602367</v>
      </c>
      <c r="J13" s="7">
        <v>5</v>
      </c>
      <c r="K13" s="4">
        <v>6.25</v>
      </c>
      <c r="L13" s="97">
        <v>903355.39</v>
      </c>
      <c r="M13" s="4"/>
      <c r="N13" s="34">
        <f>L13/12/J13</f>
        <v>15055.923166666666</v>
      </c>
      <c r="O13" s="101">
        <f>N13/H13*100</f>
        <v>90.346230572926004</v>
      </c>
    </row>
    <row r="14" spans="1:15">
      <c r="A14" s="43" t="s">
        <v>5</v>
      </c>
      <c r="B14" s="46"/>
      <c r="C14" s="7"/>
      <c r="D14" s="4"/>
      <c r="E14" s="97"/>
      <c r="F14" s="99"/>
      <c r="G14" s="96"/>
      <c r="H14" s="96"/>
      <c r="I14" s="8"/>
      <c r="J14" s="7"/>
      <c r="K14" s="4"/>
      <c r="L14" s="4"/>
      <c r="M14" s="4"/>
      <c r="N14" s="34"/>
      <c r="O14" s="8"/>
    </row>
    <row r="15" spans="1:15">
      <c r="A15" s="43" t="s">
        <v>6</v>
      </c>
      <c r="B15" s="46"/>
      <c r="C15" s="7"/>
      <c r="D15" s="4"/>
      <c r="E15" s="97"/>
      <c r="F15" s="99"/>
      <c r="G15" s="96"/>
      <c r="H15" s="96"/>
      <c r="I15" s="8"/>
      <c r="J15" s="7"/>
      <c r="K15" s="4"/>
      <c r="L15" s="4"/>
      <c r="M15" s="4"/>
      <c r="N15" s="34"/>
      <c r="O15" s="8"/>
    </row>
    <row r="16" spans="1:15">
      <c r="A16" s="43" t="s">
        <v>7</v>
      </c>
      <c r="B16" s="46"/>
      <c r="C16" s="7"/>
      <c r="D16" s="4"/>
      <c r="E16" s="97"/>
      <c r="F16" s="99"/>
      <c r="G16" s="96"/>
      <c r="H16" s="96"/>
      <c r="I16" s="8"/>
      <c r="J16" s="7"/>
      <c r="K16" s="4"/>
      <c r="L16" s="4"/>
      <c r="M16" s="4"/>
      <c r="N16" s="34"/>
      <c r="O16" s="8"/>
    </row>
    <row r="17" spans="1:16">
      <c r="A17" s="43" t="s">
        <v>8</v>
      </c>
      <c r="B17" s="46"/>
      <c r="C17" s="7"/>
      <c r="D17" s="4"/>
      <c r="E17" s="97"/>
      <c r="F17" s="99"/>
      <c r="G17" s="96"/>
      <c r="H17" s="96"/>
      <c r="I17" s="8"/>
      <c r="J17" s="7"/>
      <c r="K17" s="4"/>
      <c r="L17" s="4"/>
      <c r="M17" s="4"/>
      <c r="N17" s="34"/>
      <c r="O17" s="8"/>
    </row>
    <row r="18" spans="1:16">
      <c r="A18" s="43" t="s">
        <v>9</v>
      </c>
      <c r="B18" s="46"/>
      <c r="C18" s="7"/>
      <c r="D18" s="4"/>
      <c r="E18" s="97"/>
      <c r="F18" s="99"/>
      <c r="G18" s="96"/>
      <c r="H18" s="96"/>
      <c r="I18" s="8"/>
      <c r="J18" s="7"/>
      <c r="K18" s="4"/>
      <c r="L18" s="4"/>
      <c r="M18" s="4"/>
      <c r="N18" s="34"/>
      <c r="O18" s="8"/>
    </row>
    <row r="19" spans="1:16">
      <c r="A19" s="43" t="s">
        <v>10</v>
      </c>
      <c r="B19" s="46"/>
      <c r="C19" s="7"/>
      <c r="D19" s="4"/>
      <c r="E19" s="97"/>
      <c r="F19" s="99"/>
      <c r="G19" s="96"/>
      <c r="H19" s="96"/>
      <c r="I19" s="8"/>
      <c r="J19" s="7"/>
      <c r="K19" s="4"/>
      <c r="L19" s="4"/>
      <c r="M19" s="4"/>
      <c r="N19" s="34"/>
      <c r="O19" s="8"/>
      <c r="P19" s="102">
        <f>N22-L21</f>
        <v>0</v>
      </c>
    </row>
    <row r="20" spans="1:16" ht="26.25" thickBot="1">
      <c r="A20" s="44" t="s">
        <v>11</v>
      </c>
      <c r="B20" s="47"/>
      <c r="C20" s="9">
        <v>24</v>
      </c>
      <c r="D20" s="10">
        <v>30.5</v>
      </c>
      <c r="E20" s="98">
        <v>2112820.48</v>
      </c>
      <c r="F20" s="100">
        <v>0</v>
      </c>
      <c r="G20" s="98"/>
      <c r="H20" s="98">
        <f>E20/12/C20</f>
        <v>7336.1822222222218</v>
      </c>
      <c r="I20" s="11"/>
      <c r="J20" s="9">
        <v>23</v>
      </c>
      <c r="K20" s="10">
        <v>28.5</v>
      </c>
      <c r="L20" s="10">
        <f>1452926.1+254527.2</f>
        <v>1707453.3</v>
      </c>
      <c r="M20" s="10"/>
      <c r="N20" s="10">
        <f>L20/12/J20</f>
        <v>6186.4250000000002</v>
      </c>
      <c r="O20" s="103">
        <f>N20/H20*100</f>
        <v>84.327580921593494</v>
      </c>
    </row>
    <row r="21" spans="1:16">
      <c r="L21" s="102">
        <f>SUM(L9:L20)</f>
        <v>16919625.600000001</v>
      </c>
    </row>
    <row r="22" spans="1:16" ht="13.5" thickBot="1">
      <c r="A22" s="19" t="s">
        <v>42</v>
      </c>
      <c r="N22" s="1">
        <v>16919625.600000001</v>
      </c>
    </row>
    <row r="23" spans="1:16" ht="15" customHeight="1">
      <c r="A23" s="156" t="s">
        <v>34</v>
      </c>
      <c r="B23" s="138" t="s">
        <v>28</v>
      </c>
      <c r="C23" s="139"/>
      <c r="D23" s="139"/>
      <c r="E23" s="139"/>
      <c r="F23" s="139"/>
      <c r="G23" s="140"/>
      <c r="H23" s="138" t="s">
        <v>29</v>
      </c>
      <c r="I23" s="139"/>
      <c r="J23" s="139"/>
      <c r="K23" s="139"/>
      <c r="L23" s="139"/>
      <c r="M23" s="140"/>
      <c r="N23" s="102"/>
    </row>
    <row r="24" spans="1:16">
      <c r="A24" s="157"/>
      <c r="B24" s="141" t="s">
        <v>36</v>
      </c>
      <c r="C24" s="136"/>
      <c r="D24" s="136"/>
      <c r="E24" s="136" t="s">
        <v>35</v>
      </c>
      <c r="F24" s="136"/>
      <c r="G24" s="137"/>
      <c r="H24" s="141" t="s">
        <v>36</v>
      </c>
      <c r="I24" s="136"/>
      <c r="J24" s="136"/>
      <c r="K24" s="136" t="s">
        <v>35</v>
      </c>
      <c r="L24" s="136"/>
      <c r="M24" s="137"/>
    </row>
    <row r="25" spans="1:16" s="3" customFormat="1" ht="57" thickBot="1">
      <c r="A25" s="158"/>
      <c r="B25" s="35" t="s">
        <v>31</v>
      </c>
      <c r="C25" s="36" t="s">
        <v>40</v>
      </c>
      <c r="D25" s="36" t="s">
        <v>32</v>
      </c>
      <c r="E25" s="36" t="s">
        <v>31</v>
      </c>
      <c r="F25" s="36" t="s">
        <v>40</v>
      </c>
      <c r="G25" s="37" t="s">
        <v>32</v>
      </c>
      <c r="H25" s="35" t="s">
        <v>31</v>
      </c>
      <c r="I25" s="36" t="s">
        <v>30</v>
      </c>
      <c r="J25" s="36" t="s">
        <v>32</v>
      </c>
      <c r="K25" s="36" t="s">
        <v>31</v>
      </c>
      <c r="L25" s="36" t="s">
        <v>40</v>
      </c>
      <c r="M25" s="37" t="s">
        <v>32</v>
      </c>
    </row>
    <row r="26" spans="1:16" s="18" customFormat="1" ht="11.25">
      <c r="A26" s="60">
        <v>1</v>
      </c>
      <c r="B26" s="40">
        <v>2</v>
      </c>
      <c r="C26" s="38">
        <v>3</v>
      </c>
      <c r="D26" s="38">
        <v>4</v>
      </c>
      <c r="E26" s="38">
        <v>5</v>
      </c>
      <c r="F26" s="38">
        <v>6</v>
      </c>
      <c r="G26" s="39">
        <v>7</v>
      </c>
      <c r="H26" s="40">
        <v>8</v>
      </c>
      <c r="I26" s="38">
        <v>9</v>
      </c>
      <c r="J26" s="38">
        <v>10</v>
      </c>
      <c r="K26" s="38">
        <v>11</v>
      </c>
      <c r="L26" s="38">
        <v>12</v>
      </c>
      <c r="M26" s="39">
        <v>13</v>
      </c>
    </row>
    <row r="27" spans="1:16" s="3" customFormat="1">
      <c r="A27" s="61">
        <v>211</v>
      </c>
      <c r="B27" s="62"/>
      <c r="C27" s="2"/>
      <c r="D27" s="2" t="s">
        <v>46</v>
      </c>
      <c r="E27" s="2"/>
      <c r="F27" s="2"/>
      <c r="G27" s="57" t="s">
        <v>46</v>
      </c>
      <c r="H27" s="62"/>
      <c r="I27" s="2"/>
      <c r="J27" s="2" t="s">
        <v>46</v>
      </c>
      <c r="K27" s="2"/>
      <c r="L27" s="2"/>
      <c r="M27" s="57" t="s">
        <v>46</v>
      </c>
    </row>
    <row r="28" spans="1:16" s="3" customFormat="1">
      <c r="A28" s="61">
        <v>213</v>
      </c>
      <c r="B28" s="62"/>
      <c r="C28" s="2"/>
      <c r="D28" s="2" t="s">
        <v>46</v>
      </c>
      <c r="E28" s="2"/>
      <c r="F28" s="2"/>
      <c r="G28" s="57" t="s">
        <v>46</v>
      </c>
      <c r="H28" s="62"/>
      <c r="I28" s="2"/>
      <c r="J28" s="2" t="s">
        <v>46</v>
      </c>
      <c r="K28" s="2"/>
      <c r="L28" s="2"/>
      <c r="M28" s="57" t="s">
        <v>46</v>
      </c>
    </row>
    <row r="29" spans="1:16" s="3" customFormat="1">
      <c r="A29" s="61">
        <v>223</v>
      </c>
      <c r="B29" s="62"/>
      <c r="C29" s="2"/>
      <c r="D29" s="2" t="s">
        <v>46</v>
      </c>
      <c r="E29" s="2"/>
      <c r="F29" s="2"/>
      <c r="G29" s="57" t="s">
        <v>46</v>
      </c>
      <c r="H29" s="62"/>
      <c r="I29" s="2"/>
      <c r="J29" s="2" t="s">
        <v>46</v>
      </c>
      <c r="K29" s="2"/>
      <c r="L29" s="2"/>
      <c r="M29" s="57" t="s">
        <v>46</v>
      </c>
    </row>
    <row r="30" spans="1:16" s="3" customFormat="1" ht="13.5" thickBot="1">
      <c r="A30" s="63" t="s">
        <v>33</v>
      </c>
      <c r="B30" s="64"/>
      <c r="C30" s="65"/>
      <c r="D30" s="65" t="s">
        <v>46</v>
      </c>
      <c r="E30" s="65"/>
      <c r="F30" s="65"/>
      <c r="G30" s="66" t="s">
        <v>46</v>
      </c>
      <c r="H30" s="64"/>
      <c r="I30" s="65"/>
      <c r="J30" s="65" t="s">
        <v>46</v>
      </c>
      <c r="K30" s="65"/>
      <c r="L30" s="65"/>
      <c r="M30" s="66" t="s">
        <v>46</v>
      </c>
    </row>
    <row r="31" spans="1:16" s="3" customFormat="1" ht="13.5" thickBot="1">
      <c r="A31" s="67" t="s">
        <v>44</v>
      </c>
      <c r="B31" s="68"/>
      <c r="C31" s="69"/>
      <c r="D31" s="69"/>
      <c r="E31" s="69"/>
      <c r="F31" s="69"/>
      <c r="G31" s="70" t="s">
        <v>46</v>
      </c>
      <c r="H31" s="68"/>
      <c r="I31" s="69"/>
      <c r="J31" s="69"/>
      <c r="K31" s="69"/>
      <c r="L31" s="69"/>
      <c r="M31" s="70" t="s">
        <v>46</v>
      </c>
    </row>
    <row r="33" spans="1:13" ht="13.5" thickBot="1">
      <c r="A33" s="19" t="s">
        <v>43</v>
      </c>
    </row>
    <row r="34" spans="1:13" s="22" customFormat="1" ht="14.45" customHeight="1">
      <c r="A34" s="145"/>
      <c r="B34" s="161" t="s">
        <v>47</v>
      </c>
      <c r="C34" s="147" t="s">
        <v>50</v>
      </c>
      <c r="D34" s="147" t="s">
        <v>51</v>
      </c>
      <c r="E34" s="161" t="s">
        <v>37</v>
      </c>
      <c r="F34" s="161"/>
      <c r="G34" s="161"/>
      <c r="H34" s="159" t="s">
        <v>52</v>
      </c>
    </row>
    <row r="35" spans="1:13" s="3" customFormat="1" ht="56.25">
      <c r="A35" s="146"/>
      <c r="B35" s="162"/>
      <c r="C35" s="148"/>
      <c r="D35" s="148"/>
      <c r="E35" s="16" t="s">
        <v>31</v>
      </c>
      <c r="F35" s="16" t="s">
        <v>30</v>
      </c>
      <c r="G35" s="16" t="s">
        <v>32</v>
      </c>
      <c r="H35" s="160"/>
    </row>
    <row r="36" spans="1:13" s="23" customFormat="1" ht="12" thickBot="1">
      <c r="A36" s="77">
        <v>1</v>
      </c>
      <c r="B36" s="78">
        <v>2</v>
      </c>
      <c r="C36" s="78">
        <v>3</v>
      </c>
      <c r="D36" s="78">
        <v>4</v>
      </c>
      <c r="E36" s="79" t="s">
        <v>53</v>
      </c>
      <c r="F36" s="79" t="s">
        <v>54</v>
      </c>
      <c r="G36" s="79" t="s">
        <v>55</v>
      </c>
      <c r="H36" s="80" t="s">
        <v>56</v>
      </c>
    </row>
    <row r="37" spans="1:13" ht="51">
      <c r="A37" s="73" t="s">
        <v>49</v>
      </c>
      <c r="B37" s="74"/>
      <c r="C37" s="74"/>
      <c r="D37" s="74"/>
      <c r="E37" s="75"/>
      <c r="F37" s="75"/>
      <c r="G37" s="75"/>
      <c r="H37" s="76"/>
    </row>
    <row r="38" spans="1:13" ht="25.5">
      <c r="A38" s="71" t="s">
        <v>57</v>
      </c>
      <c r="B38" s="21" t="s">
        <v>46</v>
      </c>
      <c r="C38" s="15"/>
      <c r="D38" s="15"/>
      <c r="E38" s="12"/>
      <c r="F38" s="12"/>
      <c r="G38" s="12"/>
      <c r="H38" s="72"/>
    </row>
    <row r="39" spans="1:13">
      <c r="A39" s="71"/>
      <c r="B39" s="21"/>
      <c r="C39" s="15"/>
      <c r="D39" s="15"/>
      <c r="E39" s="12"/>
      <c r="F39" s="12"/>
      <c r="G39" s="12"/>
      <c r="H39" s="72"/>
    </row>
    <row r="40" spans="1:13">
      <c r="A40" s="71"/>
      <c r="B40" s="21"/>
      <c r="C40" s="15"/>
      <c r="D40" s="15"/>
      <c r="E40" s="12"/>
      <c r="F40" s="12"/>
      <c r="G40" s="12"/>
      <c r="H40" s="72"/>
    </row>
    <row r="41" spans="1:13">
      <c r="A41" s="71"/>
      <c r="B41" s="21"/>
      <c r="C41" s="15"/>
      <c r="D41" s="15"/>
      <c r="E41" s="12"/>
      <c r="F41" s="12"/>
      <c r="G41" s="12"/>
      <c r="H41" s="72"/>
    </row>
    <row r="42" spans="1:13">
      <c r="A42" s="71"/>
      <c r="B42" s="21"/>
      <c r="C42" s="15"/>
      <c r="D42" s="15"/>
      <c r="E42" s="12"/>
      <c r="F42" s="12"/>
      <c r="G42" s="12"/>
      <c r="H42" s="72"/>
    </row>
    <row r="43" spans="1:13">
      <c r="A43" s="71"/>
      <c r="B43" s="21"/>
      <c r="C43" s="15"/>
      <c r="D43" s="15"/>
      <c r="E43" s="12"/>
      <c r="F43" s="12"/>
      <c r="G43" s="12"/>
      <c r="H43" s="72"/>
    </row>
    <row r="44" spans="1:13" ht="26.25" thickBot="1">
      <c r="A44" s="81" t="s">
        <v>48</v>
      </c>
      <c r="B44" s="82"/>
      <c r="C44" s="82"/>
      <c r="D44" s="82"/>
      <c r="E44" s="83"/>
      <c r="F44" s="83"/>
      <c r="G44" s="83"/>
      <c r="H44" s="84"/>
    </row>
    <row r="45" spans="1:13" s="20" customFormat="1" ht="13.5" thickBot="1">
      <c r="A45" s="85" t="s">
        <v>45</v>
      </c>
      <c r="B45" s="86"/>
      <c r="C45" s="86"/>
      <c r="D45" s="86"/>
      <c r="E45" s="86"/>
      <c r="F45" s="86"/>
      <c r="G45" s="86"/>
      <c r="H45" s="87"/>
    </row>
    <row r="47" spans="1:13" ht="13.5" thickBot="1">
      <c r="A47" s="19" t="s">
        <v>58</v>
      </c>
    </row>
    <row r="48" spans="1:13" ht="15" customHeight="1">
      <c r="A48" s="142" t="s">
        <v>59</v>
      </c>
      <c r="B48" s="149" t="s">
        <v>62</v>
      </c>
      <c r="C48" s="150"/>
      <c r="D48" s="150"/>
      <c r="E48" s="151"/>
      <c r="F48" s="139" t="s">
        <v>63</v>
      </c>
      <c r="G48" s="140"/>
      <c r="H48" s="24"/>
      <c r="I48" s="24"/>
      <c r="J48" s="24"/>
      <c r="K48" s="24"/>
      <c r="L48" s="24"/>
      <c r="M48" s="24"/>
    </row>
    <row r="49" spans="1:13" ht="15" customHeight="1">
      <c r="A49" s="143"/>
      <c r="B49" s="153" t="s">
        <v>66</v>
      </c>
      <c r="C49" s="154"/>
      <c r="D49" s="154"/>
      <c r="E49" s="154"/>
      <c r="F49" s="154"/>
      <c r="G49" s="155"/>
      <c r="H49" s="24"/>
      <c r="I49" s="24"/>
      <c r="J49" s="24"/>
      <c r="K49" s="24"/>
      <c r="L49" s="24"/>
      <c r="M49" s="24"/>
    </row>
    <row r="50" spans="1:13" s="6" customFormat="1" ht="33.75">
      <c r="A50" s="144"/>
      <c r="B50" s="16" t="s">
        <v>71</v>
      </c>
      <c r="C50" s="16" t="s">
        <v>61</v>
      </c>
      <c r="D50" s="27" t="s">
        <v>60</v>
      </c>
      <c r="E50" s="16" t="s">
        <v>40</v>
      </c>
      <c r="F50" s="16" t="s">
        <v>65</v>
      </c>
      <c r="G50" s="17" t="s">
        <v>64</v>
      </c>
      <c r="H50" s="25"/>
      <c r="I50" s="25"/>
      <c r="J50" s="25"/>
      <c r="K50" s="25"/>
      <c r="L50" s="25"/>
      <c r="M50" s="25"/>
    </row>
    <row r="51" spans="1:13" ht="13.5" thickBot="1">
      <c r="A51" s="92">
        <v>1</v>
      </c>
      <c r="B51" s="36">
        <v>2</v>
      </c>
      <c r="C51" s="36">
        <v>3</v>
      </c>
      <c r="D51" s="36">
        <v>4</v>
      </c>
      <c r="E51" s="36">
        <v>5</v>
      </c>
      <c r="F51" s="36">
        <v>6</v>
      </c>
      <c r="G51" s="93">
        <v>7</v>
      </c>
      <c r="H51" s="25"/>
      <c r="I51" s="25"/>
      <c r="J51" s="25"/>
      <c r="K51" s="25"/>
      <c r="L51" s="25"/>
      <c r="M51" s="25"/>
    </row>
    <row r="52" spans="1:13">
      <c r="A52" s="89" t="s">
        <v>67</v>
      </c>
      <c r="B52" s="90" t="s">
        <v>72</v>
      </c>
      <c r="C52" s="90"/>
      <c r="D52" s="90"/>
      <c r="E52" s="90"/>
      <c r="F52" s="90"/>
      <c r="G52" s="91"/>
      <c r="H52" s="26"/>
      <c r="I52" s="26"/>
      <c r="J52" s="26"/>
      <c r="K52" s="26"/>
      <c r="L52" s="26"/>
      <c r="M52" s="26"/>
    </row>
    <row r="53" spans="1:13">
      <c r="A53" s="56" t="s">
        <v>68</v>
      </c>
      <c r="B53" s="2" t="s">
        <v>73</v>
      </c>
      <c r="C53" s="2"/>
      <c r="D53" s="2"/>
      <c r="E53" s="2"/>
      <c r="F53" s="2"/>
      <c r="G53" s="57"/>
      <c r="H53" s="26"/>
      <c r="I53" s="26"/>
      <c r="J53" s="26"/>
      <c r="K53" s="26"/>
      <c r="L53" s="26"/>
      <c r="M53" s="26"/>
    </row>
    <row r="54" spans="1:13" ht="15.75">
      <c r="A54" s="56" t="s">
        <v>69</v>
      </c>
      <c r="B54" s="2" t="s">
        <v>75</v>
      </c>
      <c r="C54" s="2"/>
      <c r="D54" s="2"/>
      <c r="E54" s="2"/>
      <c r="F54" s="2"/>
      <c r="G54" s="57"/>
      <c r="H54" s="26"/>
      <c r="I54" s="26"/>
      <c r="J54" s="26"/>
      <c r="K54" s="26"/>
      <c r="L54" s="26"/>
      <c r="M54" s="26"/>
    </row>
    <row r="55" spans="1:13" ht="16.5" thickBot="1">
      <c r="A55" s="88" t="s">
        <v>70</v>
      </c>
      <c r="B55" s="58" t="s">
        <v>74</v>
      </c>
      <c r="C55" s="58"/>
      <c r="D55" s="58"/>
      <c r="E55" s="58"/>
      <c r="F55" s="58"/>
      <c r="G55" s="59"/>
      <c r="H55" s="26"/>
      <c r="I55" s="26"/>
      <c r="J55" s="26"/>
      <c r="K55" s="26"/>
      <c r="L55" s="26"/>
      <c r="M55" s="26"/>
    </row>
    <row r="60" spans="1:13">
      <c r="A60" s="19" t="s">
        <v>0</v>
      </c>
      <c r="B60" s="1" t="s">
        <v>78</v>
      </c>
      <c r="E60" s="152" t="s">
        <v>78</v>
      </c>
      <c r="F60" s="152"/>
    </row>
    <row r="61" spans="1:13">
      <c r="B61" s="152" t="s">
        <v>79</v>
      </c>
      <c r="C61" s="152"/>
      <c r="E61" s="152" t="s">
        <v>80</v>
      </c>
      <c r="F61" s="152"/>
    </row>
    <row r="64" spans="1:13">
      <c r="A64" s="19" t="s">
        <v>81</v>
      </c>
      <c r="B64" s="1" t="s">
        <v>78</v>
      </c>
      <c r="E64" s="152" t="s">
        <v>78</v>
      </c>
      <c r="F64" s="152"/>
    </row>
    <row r="65" spans="2:6">
      <c r="B65" s="152" t="s">
        <v>79</v>
      </c>
      <c r="C65" s="152"/>
      <c r="E65" s="152" t="s">
        <v>80</v>
      </c>
      <c r="F65" s="152"/>
    </row>
  </sheetData>
  <mergeCells count="28">
    <mergeCell ref="B65:C65"/>
    <mergeCell ref="E60:F60"/>
    <mergeCell ref="B61:C61"/>
    <mergeCell ref="A6:A7"/>
    <mergeCell ref="A23:A25"/>
    <mergeCell ref="C6:I6"/>
    <mergeCell ref="H34:H35"/>
    <mergeCell ref="E34:G34"/>
    <mergeCell ref="B23:G23"/>
    <mergeCell ref="B34:B35"/>
    <mergeCell ref="A48:A50"/>
    <mergeCell ref="A34:A35"/>
    <mergeCell ref="C34:C35"/>
    <mergeCell ref="D34:D35"/>
    <mergeCell ref="B48:E48"/>
    <mergeCell ref="E65:F65"/>
    <mergeCell ref="E64:F64"/>
    <mergeCell ref="F48:G48"/>
    <mergeCell ref="B49:G49"/>
    <mergeCell ref="E61:F61"/>
    <mergeCell ref="L1:O1"/>
    <mergeCell ref="B6:B7"/>
    <mergeCell ref="J6:O6"/>
    <mergeCell ref="K24:M24"/>
    <mergeCell ref="H23:M23"/>
    <mergeCell ref="H24:J24"/>
    <mergeCell ref="B24:D24"/>
    <mergeCell ref="E24:G2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5"/>
  <sheetViews>
    <sheetView showGridLines="0" tabSelected="1" view="pageBreakPreview" topLeftCell="A7" zoomScaleSheetLayoutView="100" workbookViewId="0">
      <selection activeCell="L35" sqref="L35"/>
    </sheetView>
  </sheetViews>
  <sheetFormatPr defaultColWidth="8.85546875" defaultRowHeight="12.75"/>
  <cols>
    <col min="1" max="1" width="28.85546875" style="5" customWidth="1"/>
    <col min="2" max="2" width="10.85546875" style="1" customWidth="1"/>
    <col min="3" max="3" width="13.42578125" style="1" customWidth="1"/>
    <col min="4" max="4" width="12.140625" style="1" customWidth="1"/>
    <col min="5" max="5" width="11.7109375" style="1" customWidth="1"/>
    <col min="6" max="6" width="9.5703125" style="1" customWidth="1"/>
    <col min="7" max="7" width="8.7109375" style="1" customWidth="1"/>
    <col min="8" max="8" width="12" style="1" customWidth="1"/>
    <col min="9" max="9" width="11" style="1" customWidth="1"/>
    <col min="10" max="10" width="8.7109375" style="1" customWidth="1"/>
    <col min="11" max="11" width="11.7109375" style="1" customWidth="1"/>
    <col min="12" max="12" width="12" style="1" customWidth="1"/>
    <col min="13" max="15" width="8.7109375" style="1" customWidth="1"/>
    <col min="16" max="16" width="0.28515625" style="1" customWidth="1"/>
    <col min="17" max="16384" width="8.85546875" style="1"/>
  </cols>
  <sheetData>
    <row r="1" spans="1:15" s="30" customFormat="1" ht="99" customHeight="1">
      <c r="A1" s="29"/>
      <c r="K1" s="31"/>
      <c r="L1" s="129" t="s">
        <v>77</v>
      </c>
      <c r="M1" s="130"/>
      <c r="N1" s="130"/>
      <c r="O1" s="130"/>
    </row>
    <row r="2" spans="1:15" s="30" customFormat="1" ht="20.25">
      <c r="A2" s="29"/>
      <c r="K2" s="31"/>
      <c r="L2" s="94"/>
      <c r="M2" s="95"/>
      <c r="N2" s="95"/>
      <c r="O2" s="95"/>
    </row>
    <row r="3" spans="1:15" ht="54.6" customHeight="1">
      <c r="A3" s="32" t="s">
        <v>76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8.7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3.5" thickBot="1">
      <c r="A5" s="19" t="s">
        <v>41</v>
      </c>
      <c r="L5" s="28"/>
    </row>
    <row r="6" spans="1:15" ht="15.75" customHeight="1" thickBot="1">
      <c r="A6" s="131" t="s">
        <v>20</v>
      </c>
      <c r="B6" s="131" t="s">
        <v>38</v>
      </c>
      <c r="C6" s="133" t="s">
        <v>18</v>
      </c>
      <c r="D6" s="134"/>
      <c r="E6" s="134"/>
      <c r="F6" s="134"/>
      <c r="G6" s="134"/>
      <c r="H6" s="134"/>
      <c r="I6" s="135"/>
      <c r="J6" s="133" t="s">
        <v>19</v>
      </c>
      <c r="K6" s="134"/>
      <c r="L6" s="134"/>
      <c r="M6" s="134"/>
      <c r="N6" s="134"/>
      <c r="O6" s="135"/>
    </row>
    <row r="7" spans="1:15" s="6" customFormat="1" ht="75.75" customHeight="1" thickBot="1">
      <c r="A7" s="132"/>
      <c r="B7" s="132"/>
      <c r="C7" s="48" t="s">
        <v>39</v>
      </c>
      <c r="D7" s="49" t="s">
        <v>21</v>
      </c>
      <c r="E7" s="49" t="s">
        <v>23</v>
      </c>
      <c r="F7" s="49" t="s">
        <v>24</v>
      </c>
      <c r="G7" s="49" t="s">
        <v>12</v>
      </c>
      <c r="H7" s="49" t="s">
        <v>13</v>
      </c>
      <c r="I7" s="50" t="s">
        <v>15</v>
      </c>
      <c r="J7" s="48" t="s">
        <v>17</v>
      </c>
      <c r="K7" s="49" t="s">
        <v>22</v>
      </c>
      <c r="L7" s="49" t="s">
        <v>25</v>
      </c>
      <c r="M7" s="49" t="s">
        <v>24</v>
      </c>
      <c r="N7" s="49" t="s">
        <v>14</v>
      </c>
      <c r="O7" s="50" t="s">
        <v>16</v>
      </c>
    </row>
    <row r="8" spans="1:15" s="18" customFormat="1" ht="12" thickBot="1">
      <c r="A8" s="51">
        <v>1</v>
      </c>
      <c r="B8" s="52">
        <v>2</v>
      </c>
      <c r="C8" s="53">
        <v>3</v>
      </c>
      <c r="D8" s="54">
        <v>4</v>
      </c>
      <c r="E8" s="54">
        <v>5</v>
      </c>
      <c r="F8" s="54">
        <v>6</v>
      </c>
      <c r="G8" s="54">
        <v>7</v>
      </c>
      <c r="H8" s="54" t="s">
        <v>26</v>
      </c>
      <c r="I8" s="55">
        <v>9</v>
      </c>
      <c r="J8" s="53">
        <v>10</v>
      </c>
      <c r="K8" s="54">
        <v>11</v>
      </c>
      <c r="L8" s="54">
        <v>12</v>
      </c>
      <c r="M8" s="54">
        <v>13</v>
      </c>
      <c r="N8" s="54" t="s">
        <v>27</v>
      </c>
      <c r="O8" s="55">
        <v>15</v>
      </c>
    </row>
    <row r="9" spans="1:15">
      <c r="A9" s="42" t="s">
        <v>0</v>
      </c>
      <c r="B9" s="45"/>
      <c r="C9" s="41">
        <v>1</v>
      </c>
      <c r="D9" s="34">
        <v>1</v>
      </c>
      <c r="E9" s="96">
        <v>246996</v>
      </c>
      <c r="F9" s="99">
        <v>0</v>
      </c>
      <c r="G9" s="96">
        <v>13763</v>
      </c>
      <c r="H9" s="96">
        <f>E9/12</f>
        <v>20583</v>
      </c>
      <c r="I9" s="101">
        <f>H9/G9*100</f>
        <v>149.55314974932793</v>
      </c>
      <c r="J9" s="41">
        <v>1</v>
      </c>
      <c r="K9" s="34">
        <v>1</v>
      </c>
      <c r="L9" s="96">
        <v>316800</v>
      </c>
      <c r="M9" s="96">
        <v>24000</v>
      </c>
      <c r="N9" s="96">
        <f>(L9+M9)/12/1</f>
        <v>28400</v>
      </c>
      <c r="O9" s="101">
        <f>N9/H9*100</f>
        <v>137.97794296263908</v>
      </c>
    </row>
    <row r="10" spans="1:15" ht="25.5">
      <c r="A10" s="43" t="s">
        <v>1</v>
      </c>
      <c r="B10" s="46"/>
      <c r="C10" s="7">
        <v>4</v>
      </c>
      <c r="D10" s="4">
        <v>3</v>
      </c>
      <c r="E10" s="97">
        <v>692300</v>
      </c>
      <c r="F10" s="99">
        <v>0</v>
      </c>
      <c r="G10" s="96">
        <v>12104</v>
      </c>
      <c r="H10" s="96">
        <f>E10/12/C10</f>
        <v>14422.916666666666</v>
      </c>
      <c r="I10" s="101">
        <f>H10/G10*100</f>
        <v>119.15826723948007</v>
      </c>
      <c r="J10" s="7">
        <v>3</v>
      </c>
      <c r="K10" s="4">
        <v>3</v>
      </c>
      <c r="L10" s="97">
        <v>716353.44</v>
      </c>
      <c r="M10" s="97">
        <v>36000</v>
      </c>
      <c r="N10" s="96">
        <f>(L10+M10)/12/J10</f>
        <v>20898.706666666665</v>
      </c>
      <c r="O10" s="101">
        <f>N10/H10*100</f>
        <v>144.89930954788386</v>
      </c>
    </row>
    <row r="11" spans="1:15">
      <c r="A11" s="43" t="s">
        <v>2</v>
      </c>
      <c r="B11" s="46"/>
      <c r="C11" s="7"/>
      <c r="D11" s="4"/>
      <c r="E11" s="97"/>
      <c r="F11" s="99"/>
      <c r="G11" s="96"/>
      <c r="H11" s="96"/>
      <c r="I11" s="101"/>
      <c r="J11" s="7"/>
      <c r="K11" s="4"/>
      <c r="L11" s="97"/>
      <c r="M11" s="4"/>
      <c r="N11" s="96"/>
      <c r="O11" s="101"/>
    </row>
    <row r="12" spans="1:15">
      <c r="A12" s="43" t="s">
        <v>3</v>
      </c>
      <c r="B12" s="46"/>
      <c r="C12" s="7">
        <v>16</v>
      </c>
      <c r="D12" s="4">
        <v>20</v>
      </c>
      <c r="E12" s="97">
        <v>2141189.7599999998</v>
      </c>
      <c r="F12" s="99">
        <v>0</v>
      </c>
      <c r="G12" s="96">
        <v>8680</v>
      </c>
      <c r="H12" s="96">
        <f>E12/C12/12</f>
        <v>11152.029999999999</v>
      </c>
      <c r="I12" s="101">
        <f>H12/G12*100</f>
        <v>128.47960829493087</v>
      </c>
      <c r="J12" s="7">
        <v>16</v>
      </c>
      <c r="K12" s="4">
        <v>20</v>
      </c>
      <c r="L12" s="97">
        <v>3564506.69</v>
      </c>
      <c r="M12" s="97">
        <v>50000</v>
      </c>
      <c r="N12" s="124">
        <f>(L12+M12)/J12/12</f>
        <v>18825.555677083332</v>
      </c>
      <c r="O12" s="101">
        <f>N12/H12*100</f>
        <v>168.80833065444887</v>
      </c>
    </row>
    <row r="13" spans="1:15" ht="25.5">
      <c r="A13" s="43" t="s">
        <v>4</v>
      </c>
      <c r="B13" s="46"/>
      <c r="C13" s="7">
        <v>4</v>
      </c>
      <c r="D13" s="4">
        <v>5</v>
      </c>
      <c r="E13" s="97">
        <v>524510.24</v>
      </c>
      <c r="F13" s="99">
        <v>0</v>
      </c>
      <c r="G13" s="96">
        <v>8680</v>
      </c>
      <c r="H13" s="96">
        <f>E13/12/C13</f>
        <v>10927.296666666667</v>
      </c>
      <c r="I13" s="101">
        <f>H13/G13*100</f>
        <v>125.89051459293394</v>
      </c>
      <c r="J13" s="7">
        <v>4</v>
      </c>
      <c r="K13" s="4">
        <v>5</v>
      </c>
      <c r="L13" s="97">
        <v>870558.71999999997</v>
      </c>
      <c r="M13" s="97">
        <v>12000</v>
      </c>
      <c r="N13" s="96">
        <f>L13/12/J13</f>
        <v>18136.64</v>
      </c>
      <c r="O13" s="101">
        <f>N13/H13*100</f>
        <v>165.97554320388483</v>
      </c>
    </row>
    <row r="14" spans="1:15">
      <c r="A14" s="43" t="s">
        <v>5</v>
      </c>
      <c r="B14" s="46"/>
      <c r="C14" s="7"/>
      <c r="D14" s="4"/>
      <c r="E14" s="97"/>
      <c r="F14" s="99"/>
      <c r="G14" s="96"/>
      <c r="H14" s="96"/>
      <c r="I14" s="8"/>
      <c r="J14" s="7"/>
      <c r="K14" s="4"/>
      <c r="L14" s="97"/>
      <c r="M14" s="4"/>
      <c r="N14" s="96"/>
      <c r="O14" s="101"/>
    </row>
    <row r="15" spans="1:15">
      <c r="A15" s="43" t="s">
        <v>6</v>
      </c>
      <c r="B15" s="46"/>
      <c r="C15" s="7"/>
      <c r="D15" s="4"/>
      <c r="E15" s="97"/>
      <c r="F15" s="99"/>
      <c r="G15" s="96"/>
      <c r="H15" s="96"/>
      <c r="I15" s="8"/>
      <c r="J15" s="7"/>
      <c r="K15" s="4"/>
      <c r="L15" s="97"/>
      <c r="M15" s="4"/>
      <c r="N15" s="96"/>
      <c r="O15" s="101"/>
    </row>
    <row r="16" spans="1:15">
      <c r="A16" s="43" t="s">
        <v>7</v>
      </c>
      <c r="B16" s="46"/>
      <c r="C16" s="7"/>
      <c r="D16" s="4"/>
      <c r="E16" s="97"/>
      <c r="F16" s="99"/>
      <c r="G16" s="96"/>
      <c r="H16" s="96"/>
      <c r="I16" s="8"/>
      <c r="J16" s="7"/>
      <c r="K16" s="4"/>
      <c r="L16" s="97"/>
      <c r="M16" s="4"/>
      <c r="N16" s="96"/>
      <c r="O16" s="101"/>
    </row>
    <row r="17" spans="1:16">
      <c r="A17" s="43" t="s">
        <v>8</v>
      </c>
      <c r="B17" s="46"/>
      <c r="C17" s="7"/>
      <c r="D17" s="4"/>
      <c r="E17" s="97"/>
      <c r="F17" s="99"/>
      <c r="G17" s="96"/>
      <c r="H17" s="96"/>
      <c r="I17" s="8"/>
      <c r="J17" s="7"/>
      <c r="K17" s="4"/>
      <c r="L17" s="97"/>
      <c r="M17" s="4"/>
      <c r="N17" s="96"/>
      <c r="O17" s="101"/>
    </row>
    <row r="18" spans="1:16">
      <c r="A18" s="43" t="s">
        <v>9</v>
      </c>
      <c r="B18" s="46"/>
      <c r="C18" s="7"/>
      <c r="D18" s="4"/>
      <c r="E18" s="97"/>
      <c r="F18" s="99"/>
      <c r="G18" s="96"/>
      <c r="H18" s="96"/>
      <c r="I18" s="8"/>
      <c r="J18" s="7"/>
      <c r="K18" s="4"/>
      <c r="L18" s="97"/>
      <c r="M18" s="4"/>
      <c r="N18" s="96"/>
      <c r="O18" s="101"/>
    </row>
    <row r="19" spans="1:16">
      <c r="A19" s="43" t="s">
        <v>10</v>
      </c>
      <c r="B19" s="46"/>
      <c r="C19" s="7">
        <v>2</v>
      </c>
      <c r="D19" s="4">
        <v>2</v>
      </c>
      <c r="E19" s="97">
        <v>208255.41</v>
      </c>
      <c r="F19" s="99"/>
      <c r="G19" s="96">
        <v>6656</v>
      </c>
      <c r="H19" s="96">
        <f>E19/C19/12</f>
        <v>8677.3087500000001</v>
      </c>
      <c r="I19" s="125">
        <f>H19/G19*100</f>
        <v>130.36822040264425</v>
      </c>
      <c r="J19" s="7">
        <v>3</v>
      </c>
      <c r="K19" s="4">
        <v>2</v>
      </c>
      <c r="L19" s="97">
        <v>309754.65000000002</v>
      </c>
      <c r="M19" s="97">
        <v>12000</v>
      </c>
      <c r="N19" s="96">
        <f>(L19+M19)/12/J19</f>
        <v>8937.6291666666675</v>
      </c>
      <c r="O19" s="101">
        <f>N19/H19*100</f>
        <v>103.00001330097498</v>
      </c>
      <c r="P19" s="102"/>
    </row>
    <row r="20" spans="1:16" ht="26.25" thickBot="1">
      <c r="A20" s="44" t="s">
        <v>11</v>
      </c>
      <c r="B20" s="47"/>
      <c r="C20" s="9">
        <v>37</v>
      </c>
      <c r="D20" s="10">
        <v>42.5</v>
      </c>
      <c r="E20" s="98">
        <v>3661944.59</v>
      </c>
      <c r="F20" s="100">
        <v>0</v>
      </c>
      <c r="G20" s="98">
        <v>6656</v>
      </c>
      <c r="H20" s="98">
        <f>E20/12/C20</f>
        <v>8247.6229504504499</v>
      </c>
      <c r="I20" s="123">
        <f>H20/G20*100</f>
        <v>123.91260442383489</v>
      </c>
      <c r="J20" s="9">
        <v>32</v>
      </c>
      <c r="K20" s="10">
        <v>42.5</v>
      </c>
      <c r="L20" s="98">
        <v>3262098.66</v>
      </c>
      <c r="M20" s="98">
        <v>6000</v>
      </c>
      <c r="N20" s="98">
        <f>(L20+M20)/12/J20</f>
        <v>8510.6735937499998</v>
      </c>
      <c r="O20" s="103">
        <f>N20/H20*100</f>
        <v>103.1894116023476</v>
      </c>
    </row>
    <row r="21" spans="1:16">
      <c r="E21" s="102"/>
      <c r="L21" s="102"/>
      <c r="M21" s="102"/>
    </row>
    <row r="22" spans="1:16" ht="13.5" thickBot="1">
      <c r="A22" s="19" t="s">
        <v>42</v>
      </c>
    </row>
    <row r="23" spans="1:16" ht="15" customHeight="1">
      <c r="A23" s="156" t="s">
        <v>34</v>
      </c>
      <c r="B23" s="138" t="s">
        <v>28</v>
      </c>
      <c r="C23" s="139"/>
      <c r="D23" s="139"/>
      <c r="E23" s="139"/>
      <c r="F23" s="139"/>
      <c r="G23" s="140"/>
      <c r="H23" s="138" t="s">
        <v>29</v>
      </c>
      <c r="I23" s="139"/>
      <c r="J23" s="139"/>
      <c r="K23" s="139"/>
      <c r="L23" s="139"/>
      <c r="M23" s="140"/>
      <c r="N23" s="102"/>
    </row>
    <row r="24" spans="1:16">
      <c r="A24" s="157"/>
      <c r="B24" s="141" t="s">
        <v>36</v>
      </c>
      <c r="C24" s="136"/>
      <c r="D24" s="136"/>
      <c r="E24" s="136" t="s">
        <v>35</v>
      </c>
      <c r="F24" s="136"/>
      <c r="G24" s="137"/>
      <c r="H24" s="141" t="s">
        <v>36</v>
      </c>
      <c r="I24" s="136"/>
      <c r="J24" s="136"/>
      <c r="K24" s="136" t="s">
        <v>35</v>
      </c>
      <c r="L24" s="136"/>
      <c r="M24" s="137"/>
    </row>
    <row r="25" spans="1:16" s="3" customFormat="1" ht="45.75" thickBot="1">
      <c r="A25" s="158"/>
      <c r="B25" s="35" t="s">
        <v>31</v>
      </c>
      <c r="C25" s="36" t="s">
        <v>40</v>
      </c>
      <c r="D25" s="36" t="s">
        <v>32</v>
      </c>
      <c r="E25" s="36" t="s">
        <v>31</v>
      </c>
      <c r="F25" s="36" t="s">
        <v>40</v>
      </c>
      <c r="G25" s="37" t="s">
        <v>32</v>
      </c>
      <c r="H25" s="35" t="s">
        <v>31</v>
      </c>
      <c r="I25" s="36" t="s">
        <v>30</v>
      </c>
      <c r="J25" s="36" t="s">
        <v>32</v>
      </c>
      <c r="K25" s="36" t="s">
        <v>31</v>
      </c>
      <c r="L25" s="36" t="s">
        <v>40</v>
      </c>
      <c r="M25" s="37" t="s">
        <v>32</v>
      </c>
    </row>
    <row r="26" spans="1:16" s="18" customFormat="1" ht="11.25">
      <c r="A26" s="60">
        <v>1</v>
      </c>
      <c r="B26" s="40">
        <v>2</v>
      </c>
      <c r="C26" s="38">
        <v>3</v>
      </c>
      <c r="D26" s="38">
        <v>4</v>
      </c>
      <c r="E26" s="38">
        <v>5</v>
      </c>
      <c r="F26" s="38">
        <v>6</v>
      </c>
      <c r="G26" s="39">
        <v>7</v>
      </c>
      <c r="H26" s="40">
        <v>8</v>
      </c>
      <c r="I26" s="38">
        <v>9</v>
      </c>
      <c r="J26" s="38">
        <v>10</v>
      </c>
      <c r="K26" s="38">
        <v>11</v>
      </c>
      <c r="L26" s="38">
        <v>12</v>
      </c>
      <c r="M26" s="39">
        <v>13</v>
      </c>
    </row>
    <row r="27" spans="1:16" s="3" customFormat="1">
      <c r="A27" s="61">
        <v>211</v>
      </c>
      <c r="B27" s="62">
        <v>41716.76</v>
      </c>
      <c r="C27" s="2">
        <v>41716.76</v>
      </c>
      <c r="D27" s="2" t="s">
        <v>46</v>
      </c>
      <c r="E27" s="2">
        <v>41716.76</v>
      </c>
      <c r="F27" s="2">
        <v>41716.76</v>
      </c>
      <c r="G27" s="57" t="s">
        <v>46</v>
      </c>
      <c r="H27" s="128">
        <v>6006.04</v>
      </c>
      <c r="I27" s="128">
        <v>6006.04</v>
      </c>
      <c r="J27" s="2" t="s">
        <v>46</v>
      </c>
      <c r="K27" s="2"/>
      <c r="L27" s="2"/>
      <c r="M27" s="57" t="s">
        <v>46</v>
      </c>
    </row>
    <row r="28" spans="1:16" s="3" customFormat="1">
      <c r="A28" s="61">
        <v>213</v>
      </c>
      <c r="B28" s="62">
        <v>416068.11</v>
      </c>
      <c r="C28" s="2">
        <v>416068.11</v>
      </c>
      <c r="D28" s="2" t="s">
        <v>46</v>
      </c>
      <c r="E28" s="2">
        <v>416068.11</v>
      </c>
      <c r="F28" s="2">
        <v>416068.11</v>
      </c>
      <c r="G28" s="57" t="s">
        <v>46</v>
      </c>
      <c r="H28" s="128">
        <v>147782</v>
      </c>
      <c r="I28" s="128">
        <v>147782</v>
      </c>
      <c r="J28" s="2" t="s">
        <v>46</v>
      </c>
      <c r="K28" s="119"/>
      <c r="L28" s="119"/>
      <c r="M28" s="57" t="s">
        <v>46</v>
      </c>
    </row>
    <row r="29" spans="1:16" s="3" customFormat="1">
      <c r="A29" s="61">
        <v>223</v>
      </c>
      <c r="B29" s="62"/>
      <c r="C29" s="2"/>
      <c r="D29" s="2" t="s">
        <v>46</v>
      </c>
      <c r="E29" s="2"/>
      <c r="F29" s="2"/>
      <c r="G29" s="57" t="s">
        <v>46</v>
      </c>
      <c r="H29" s="128">
        <v>254781.14</v>
      </c>
      <c r="I29" s="128">
        <v>254781.14</v>
      </c>
      <c r="J29" s="2" t="s">
        <v>46</v>
      </c>
      <c r="K29" s="119">
        <v>111865.84</v>
      </c>
      <c r="L29" s="119">
        <v>111865.84</v>
      </c>
      <c r="M29" s="57" t="s">
        <v>46</v>
      </c>
    </row>
    <row r="30" spans="1:16" s="3" customFormat="1" ht="13.5" thickBot="1">
      <c r="A30" s="63" t="s">
        <v>33</v>
      </c>
      <c r="B30" s="126">
        <v>46635.5</v>
      </c>
      <c r="C30" s="127">
        <v>46635.5</v>
      </c>
      <c r="D30" s="127" t="s">
        <v>46</v>
      </c>
      <c r="E30" s="127">
        <v>12463</v>
      </c>
      <c r="F30" s="127">
        <v>12463</v>
      </c>
      <c r="G30" s="66" t="s">
        <v>46</v>
      </c>
      <c r="H30" s="126">
        <v>1004541.81</v>
      </c>
      <c r="I30" s="126">
        <v>1004541.81</v>
      </c>
      <c r="J30" s="65" t="s">
        <v>46</v>
      </c>
      <c r="K30" s="127">
        <v>656442.86</v>
      </c>
      <c r="L30" s="127">
        <v>656442.86</v>
      </c>
      <c r="M30" s="66" t="s">
        <v>46</v>
      </c>
    </row>
    <row r="31" spans="1:16" s="3" customFormat="1" ht="13.5" thickBot="1">
      <c r="A31" s="67" t="s">
        <v>44</v>
      </c>
      <c r="B31" s="121">
        <f>SUM(B27:B30)</f>
        <v>504420.37</v>
      </c>
      <c r="C31" s="122">
        <f>SUM(C27:C30)</f>
        <v>504420.37</v>
      </c>
      <c r="D31" s="105"/>
      <c r="E31" s="122">
        <f>SUM(E27:E30)</f>
        <v>470247.87</v>
      </c>
      <c r="F31" s="122">
        <f>SUM(F27:F30)</f>
        <v>470247.87</v>
      </c>
      <c r="G31" s="106" t="s">
        <v>46</v>
      </c>
      <c r="H31" s="121">
        <f>SUM(H27:H30)</f>
        <v>1413110.9900000002</v>
      </c>
      <c r="I31" s="122">
        <f>SUM(I27:I30)</f>
        <v>1413110.9900000002</v>
      </c>
      <c r="J31" s="105"/>
      <c r="K31" s="122">
        <f>SUM(K27:K30)</f>
        <v>768308.7</v>
      </c>
      <c r="L31" s="122">
        <f>SUM(L27:L30)</f>
        <v>768308.7</v>
      </c>
      <c r="M31" s="106" t="s">
        <v>46</v>
      </c>
    </row>
    <row r="33" spans="1:13" ht="13.5" thickBot="1">
      <c r="A33" s="19" t="s">
        <v>43</v>
      </c>
    </row>
    <row r="34" spans="1:13" s="22" customFormat="1" ht="14.45" customHeight="1">
      <c r="A34" s="145"/>
      <c r="B34" s="161" t="s">
        <v>47</v>
      </c>
      <c r="C34" s="147" t="s">
        <v>50</v>
      </c>
      <c r="D34" s="147" t="s">
        <v>51</v>
      </c>
      <c r="E34" s="161" t="s">
        <v>37</v>
      </c>
      <c r="F34" s="161"/>
      <c r="G34" s="161"/>
      <c r="H34" s="159" t="s">
        <v>52</v>
      </c>
    </row>
    <row r="35" spans="1:13" s="3" customFormat="1" ht="45">
      <c r="A35" s="146"/>
      <c r="B35" s="162"/>
      <c r="C35" s="148"/>
      <c r="D35" s="148"/>
      <c r="E35" s="16" t="s">
        <v>31</v>
      </c>
      <c r="F35" s="16" t="s">
        <v>30</v>
      </c>
      <c r="G35" s="16" t="s">
        <v>32</v>
      </c>
      <c r="H35" s="160"/>
    </row>
    <row r="36" spans="1:13" s="23" customFormat="1" ht="12" thickBot="1">
      <c r="A36" s="77">
        <v>1</v>
      </c>
      <c r="B36" s="78">
        <v>2</v>
      </c>
      <c r="C36" s="78">
        <v>3</v>
      </c>
      <c r="D36" s="78">
        <v>4</v>
      </c>
      <c r="E36" s="79" t="s">
        <v>53</v>
      </c>
      <c r="F36" s="79" t="s">
        <v>54</v>
      </c>
      <c r="G36" s="79" t="s">
        <v>55</v>
      </c>
      <c r="H36" s="80" t="s">
        <v>56</v>
      </c>
    </row>
    <row r="37" spans="1:13" ht="51">
      <c r="A37" s="73" t="s">
        <v>49</v>
      </c>
      <c r="B37" s="109">
        <v>612533.5</v>
      </c>
      <c r="C37" s="109">
        <v>12689006.859999999</v>
      </c>
      <c r="D37" s="109">
        <v>13301540.359999999</v>
      </c>
      <c r="E37" s="110">
        <v>0</v>
      </c>
      <c r="F37" s="110">
        <v>0</v>
      </c>
      <c r="G37" s="110">
        <v>0</v>
      </c>
      <c r="H37" s="111">
        <v>17768192.5</v>
      </c>
    </row>
    <row r="38" spans="1:13" ht="25.5">
      <c r="A38" s="71" t="s">
        <v>57</v>
      </c>
      <c r="B38" s="104" t="s">
        <v>46</v>
      </c>
      <c r="C38" s="104">
        <v>3265798</v>
      </c>
      <c r="D38" s="104">
        <v>3265798</v>
      </c>
      <c r="E38" s="112">
        <v>0</v>
      </c>
      <c r="F38" s="112">
        <v>0</v>
      </c>
      <c r="G38" s="112">
        <v>0</v>
      </c>
      <c r="H38" s="113">
        <v>0</v>
      </c>
    </row>
    <row r="39" spans="1:13" ht="25.5">
      <c r="A39" s="71" t="s">
        <v>83</v>
      </c>
      <c r="B39" s="104">
        <v>0</v>
      </c>
      <c r="C39" s="104">
        <v>253200</v>
      </c>
      <c r="D39" s="104">
        <v>253200</v>
      </c>
      <c r="E39" s="112">
        <v>0</v>
      </c>
      <c r="F39" s="112">
        <v>0</v>
      </c>
      <c r="G39" s="112">
        <v>0</v>
      </c>
      <c r="H39" s="113">
        <v>0</v>
      </c>
    </row>
    <row r="40" spans="1:13">
      <c r="A40" s="71" t="s">
        <v>84</v>
      </c>
      <c r="B40" s="104">
        <v>0</v>
      </c>
      <c r="C40" s="104">
        <v>3012598</v>
      </c>
      <c r="D40" s="104">
        <v>3012598</v>
      </c>
      <c r="E40" s="112">
        <v>0</v>
      </c>
      <c r="F40" s="112">
        <v>0</v>
      </c>
      <c r="G40" s="112">
        <v>0</v>
      </c>
      <c r="H40" s="113">
        <v>0</v>
      </c>
    </row>
    <row r="41" spans="1:13">
      <c r="A41" s="71"/>
      <c r="B41" s="104"/>
      <c r="C41" s="104"/>
      <c r="D41" s="104"/>
      <c r="E41" s="112"/>
      <c r="F41" s="112"/>
      <c r="G41" s="112"/>
      <c r="H41" s="113"/>
    </row>
    <row r="42" spans="1:13">
      <c r="A42" s="71"/>
      <c r="B42" s="104"/>
      <c r="C42" s="104"/>
      <c r="D42" s="104"/>
      <c r="E42" s="112"/>
      <c r="F42" s="112"/>
      <c r="G42" s="112"/>
      <c r="H42" s="113"/>
    </row>
    <row r="43" spans="1:13">
      <c r="A43" s="71"/>
      <c r="B43" s="104"/>
      <c r="C43" s="104"/>
      <c r="D43" s="104"/>
      <c r="E43" s="112"/>
      <c r="F43" s="112"/>
      <c r="G43" s="112"/>
      <c r="H43" s="113"/>
    </row>
    <row r="44" spans="1:13" ht="26.25" thickBot="1">
      <c r="A44" s="81" t="s">
        <v>48</v>
      </c>
      <c r="B44" s="107">
        <v>5220.3</v>
      </c>
      <c r="C44" s="107">
        <v>203504.4</v>
      </c>
      <c r="D44" s="107">
        <v>182621.23</v>
      </c>
      <c r="E44" s="107">
        <v>26103.47</v>
      </c>
      <c r="F44" s="107">
        <v>26103.47</v>
      </c>
      <c r="G44" s="107">
        <v>26103.47</v>
      </c>
      <c r="H44" s="108">
        <v>400000</v>
      </c>
    </row>
    <row r="45" spans="1:13" s="20" customFormat="1" ht="13.5" thickBot="1">
      <c r="A45" s="85" t="s">
        <v>45</v>
      </c>
      <c r="B45" s="114">
        <f>B37+B44</f>
        <v>617753.80000000005</v>
      </c>
      <c r="C45" s="114">
        <f>C37+C38+C44</f>
        <v>16158309.26</v>
      </c>
      <c r="D45" s="114">
        <f>D37+D38+D44</f>
        <v>16749959.59</v>
      </c>
      <c r="E45" s="114">
        <f>E37+E44</f>
        <v>26103.47</v>
      </c>
      <c r="F45" s="114">
        <f>F37+F44</f>
        <v>26103.47</v>
      </c>
      <c r="G45" s="114">
        <f>G37+G44</f>
        <v>26103.47</v>
      </c>
      <c r="H45" s="115">
        <f>H38+H37+H44</f>
        <v>18168192.5</v>
      </c>
    </row>
    <row r="47" spans="1:13" ht="13.5" thickBot="1">
      <c r="A47" s="19" t="s">
        <v>58</v>
      </c>
    </row>
    <row r="48" spans="1:13" ht="15" customHeight="1">
      <c r="A48" s="142" t="s">
        <v>59</v>
      </c>
      <c r="B48" s="149" t="s">
        <v>62</v>
      </c>
      <c r="C48" s="150"/>
      <c r="D48" s="150"/>
      <c r="E48" s="151"/>
      <c r="F48" s="139" t="s">
        <v>63</v>
      </c>
      <c r="G48" s="140"/>
      <c r="H48" s="24"/>
      <c r="I48" s="24"/>
      <c r="J48" s="24"/>
      <c r="K48" s="24"/>
      <c r="L48" s="24"/>
      <c r="M48" s="24"/>
    </row>
    <row r="49" spans="1:13" ht="15" customHeight="1">
      <c r="A49" s="143"/>
      <c r="B49" s="153" t="s">
        <v>66</v>
      </c>
      <c r="C49" s="154"/>
      <c r="D49" s="154"/>
      <c r="E49" s="154"/>
      <c r="F49" s="154"/>
      <c r="G49" s="155"/>
      <c r="H49" s="24"/>
      <c r="I49" s="24"/>
      <c r="J49" s="24"/>
      <c r="K49" s="24"/>
      <c r="L49" s="24"/>
      <c r="M49" s="24"/>
    </row>
    <row r="50" spans="1:13" s="6" customFormat="1" ht="33.75">
      <c r="A50" s="144"/>
      <c r="B50" s="16" t="s">
        <v>71</v>
      </c>
      <c r="C50" s="16" t="s">
        <v>61</v>
      </c>
      <c r="D50" s="27" t="s">
        <v>60</v>
      </c>
      <c r="E50" s="16" t="s">
        <v>40</v>
      </c>
      <c r="F50" s="16" t="s">
        <v>82</v>
      </c>
      <c r="G50" s="17" t="s">
        <v>64</v>
      </c>
      <c r="H50" s="25"/>
      <c r="I50" s="25"/>
      <c r="J50" s="25"/>
      <c r="K50" s="25"/>
      <c r="L50" s="25"/>
      <c r="M50" s="25"/>
    </row>
    <row r="51" spans="1:13" ht="13.5" thickBot="1">
      <c r="A51" s="92">
        <v>1</v>
      </c>
      <c r="B51" s="36">
        <v>2</v>
      </c>
      <c r="C51" s="36">
        <v>3</v>
      </c>
      <c r="D51" s="36">
        <v>4</v>
      </c>
      <c r="E51" s="36">
        <v>5</v>
      </c>
      <c r="F51" s="36">
        <v>6</v>
      </c>
      <c r="G51" s="93">
        <v>7</v>
      </c>
      <c r="H51" s="25"/>
      <c r="I51" s="25"/>
      <c r="J51" s="25"/>
      <c r="K51" s="25"/>
      <c r="L51" s="25"/>
      <c r="M51" s="25"/>
    </row>
    <row r="52" spans="1:13">
      <c r="A52" s="89" t="s">
        <v>67</v>
      </c>
      <c r="B52" s="90" t="s">
        <v>72</v>
      </c>
      <c r="C52" s="90">
        <v>477.43200000000002</v>
      </c>
      <c r="D52" s="90">
        <v>477.43200000000002</v>
      </c>
      <c r="E52" s="90">
        <v>477.43200000000002</v>
      </c>
      <c r="F52" s="118">
        <v>70.22</v>
      </c>
      <c r="G52" s="91">
        <v>81.58</v>
      </c>
      <c r="H52" s="26"/>
      <c r="I52" s="26"/>
      <c r="J52" s="26"/>
      <c r="K52" s="26"/>
      <c r="L52" s="26"/>
      <c r="M52" s="26"/>
    </row>
    <row r="53" spans="1:13">
      <c r="A53" s="56" t="s">
        <v>68</v>
      </c>
      <c r="B53" s="2" t="s">
        <v>73</v>
      </c>
      <c r="C53" s="117">
        <v>74961</v>
      </c>
      <c r="D53" s="117">
        <v>74961</v>
      </c>
      <c r="E53" s="117">
        <v>74961</v>
      </c>
      <c r="F53" s="119" t="s">
        <v>85</v>
      </c>
      <c r="G53" s="57" t="s">
        <v>87</v>
      </c>
      <c r="H53" s="26"/>
      <c r="I53" s="26"/>
      <c r="J53" s="26"/>
      <c r="K53" s="26"/>
      <c r="L53" s="26"/>
      <c r="M53" s="26"/>
    </row>
    <row r="54" spans="1:13" ht="15.75">
      <c r="A54" s="56" t="s">
        <v>69</v>
      </c>
      <c r="B54" s="2" t="s">
        <v>75</v>
      </c>
      <c r="C54" s="2">
        <v>0</v>
      </c>
      <c r="D54" s="2">
        <v>0</v>
      </c>
      <c r="E54" s="2">
        <v>0</v>
      </c>
      <c r="F54" s="117">
        <v>0</v>
      </c>
      <c r="G54" s="57">
        <v>0</v>
      </c>
      <c r="H54" s="26"/>
      <c r="I54" s="26"/>
      <c r="J54" s="26"/>
      <c r="K54" s="26"/>
      <c r="L54" s="26"/>
      <c r="M54" s="26"/>
    </row>
    <row r="55" spans="1:13" ht="16.5" thickBot="1">
      <c r="A55" s="88" t="s">
        <v>70</v>
      </c>
      <c r="B55" s="58" t="s">
        <v>74</v>
      </c>
      <c r="C55" s="116">
        <v>3643</v>
      </c>
      <c r="D55" s="116">
        <v>3643</v>
      </c>
      <c r="E55" s="116">
        <v>3643</v>
      </c>
      <c r="F55" s="120" t="s">
        <v>86</v>
      </c>
      <c r="G55" s="59" t="s">
        <v>88</v>
      </c>
      <c r="H55" s="26"/>
      <c r="I55" s="26"/>
      <c r="J55" s="26"/>
      <c r="K55" s="26"/>
      <c r="L55" s="26"/>
      <c r="M55" s="26"/>
    </row>
    <row r="56" spans="1:13">
      <c r="A56" s="5" t="s">
        <v>89</v>
      </c>
    </row>
    <row r="57" spans="1:13">
      <c r="A57" s="5" t="s">
        <v>90</v>
      </c>
    </row>
    <row r="60" spans="1:13">
      <c r="A60" s="19" t="s">
        <v>0</v>
      </c>
      <c r="B60" s="1" t="s">
        <v>78</v>
      </c>
      <c r="E60" s="152" t="s">
        <v>78</v>
      </c>
      <c r="F60" s="152"/>
    </row>
    <row r="61" spans="1:13">
      <c r="B61" s="152" t="s">
        <v>79</v>
      </c>
      <c r="C61" s="152"/>
      <c r="E61" s="152" t="s">
        <v>80</v>
      </c>
      <c r="F61" s="152"/>
    </row>
    <row r="64" spans="1:13">
      <c r="A64" s="19" t="s">
        <v>81</v>
      </c>
      <c r="B64" s="1" t="s">
        <v>78</v>
      </c>
      <c r="E64" s="152" t="s">
        <v>78</v>
      </c>
      <c r="F64" s="152"/>
    </row>
    <row r="65" spans="2:6">
      <c r="B65" s="152" t="s">
        <v>79</v>
      </c>
      <c r="C65" s="152"/>
      <c r="E65" s="152" t="s">
        <v>80</v>
      </c>
      <c r="F65" s="152"/>
    </row>
  </sheetData>
  <mergeCells count="28">
    <mergeCell ref="H34:H35"/>
    <mergeCell ref="E34:G34"/>
    <mergeCell ref="B34:B35"/>
    <mergeCell ref="B65:C65"/>
    <mergeCell ref="E65:F65"/>
    <mergeCell ref="E64:F64"/>
    <mergeCell ref="E61:F61"/>
    <mergeCell ref="E60:F60"/>
    <mergeCell ref="B61:C61"/>
    <mergeCell ref="A6:A7"/>
    <mergeCell ref="A23:A25"/>
    <mergeCell ref="A48:A50"/>
    <mergeCell ref="B48:E48"/>
    <mergeCell ref="B49:G49"/>
    <mergeCell ref="F48:G48"/>
    <mergeCell ref="A34:A35"/>
    <mergeCell ref="C34:C35"/>
    <mergeCell ref="D34:D35"/>
    <mergeCell ref="L1:O1"/>
    <mergeCell ref="B6:B7"/>
    <mergeCell ref="J6:O6"/>
    <mergeCell ref="K24:M24"/>
    <mergeCell ref="H23:M23"/>
    <mergeCell ref="C6:I6"/>
    <mergeCell ref="B24:D24"/>
    <mergeCell ref="E24:G24"/>
    <mergeCell ref="H24:J24"/>
    <mergeCell ref="B23:G2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  <rowBreaks count="1" manualBreakCount="1">
    <brk id="31" max="15" man="1"/>
  </rowBreaks>
  <colBreaks count="1" manualBreakCount="1">
    <brk id="15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Лист1 (2)</vt:lpstr>
      <vt:lpstr>Лист1!Область_печати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(User)</cp:lastModifiedBy>
  <cp:lastPrinted>2014-04-23T04:26:41Z</cp:lastPrinted>
  <dcterms:created xsi:type="dcterms:W3CDTF">2014-03-05T10:48:57Z</dcterms:created>
  <dcterms:modified xsi:type="dcterms:W3CDTF">2014-05-26T07:33:14Z</dcterms:modified>
</cp:coreProperties>
</file>