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60" windowWidth="8535" windowHeight="2085"/>
  </bookViews>
  <sheets>
    <sheet name="Лист1" sheetId="1" r:id="rId1"/>
    <sheet name="Лист2" sheetId="2" r:id="rId2"/>
  </sheets>
  <definedNames>
    <definedName name="_xlnm.Print_Area" localSheetId="0">Лист1!$A$1:$O$67</definedName>
  </definedNames>
  <calcPr calcId="145621"/>
</workbook>
</file>

<file path=xl/calcChain.xml><?xml version="1.0" encoding="utf-8"?>
<calcChain xmlns="http://schemas.openxmlformats.org/spreadsheetml/2006/main">
  <c r="N10" i="1" l="1"/>
  <c r="N11" i="1"/>
  <c r="N13" i="1"/>
  <c r="O13" i="1" s="1"/>
  <c r="N19" i="1"/>
  <c r="N20" i="1"/>
  <c r="N9" i="1"/>
  <c r="O29" i="2"/>
  <c r="O30" i="2"/>
  <c r="O31" i="2"/>
  <c r="O32" i="2"/>
  <c r="O28" i="2"/>
  <c r="O21" i="2"/>
  <c r="O22" i="2"/>
  <c r="O23" i="2"/>
  <c r="O24" i="2"/>
  <c r="O20" i="2"/>
  <c r="D33" i="2"/>
  <c r="E33" i="2"/>
  <c r="F33" i="2"/>
  <c r="G33" i="2"/>
  <c r="H33" i="2"/>
  <c r="I33" i="2"/>
  <c r="J33" i="2"/>
  <c r="K33" i="2"/>
  <c r="L33" i="2"/>
  <c r="M33" i="2"/>
  <c r="N33" i="2"/>
  <c r="C33" i="2"/>
  <c r="O33" i="2" s="1"/>
  <c r="D25" i="2"/>
  <c r="E25" i="2"/>
  <c r="F25" i="2"/>
  <c r="G25" i="2"/>
  <c r="H25" i="2"/>
  <c r="I25" i="2"/>
  <c r="J25" i="2"/>
  <c r="K25" i="2"/>
  <c r="L25" i="2"/>
  <c r="M25" i="2"/>
  <c r="N25" i="2"/>
  <c r="C25" i="2"/>
  <c r="O25" i="2" s="1"/>
  <c r="O10" i="2"/>
  <c r="O9" i="2"/>
  <c r="O3" i="2"/>
  <c r="O4" i="2"/>
  <c r="O5" i="2"/>
  <c r="O6" i="2"/>
  <c r="O2" i="2"/>
  <c r="D7" i="2"/>
  <c r="E7" i="2"/>
  <c r="F7" i="2"/>
  <c r="G7" i="2"/>
  <c r="H7" i="2"/>
  <c r="I7" i="2"/>
  <c r="J7" i="2"/>
  <c r="K7" i="2"/>
  <c r="L7" i="2"/>
  <c r="M7" i="2"/>
  <c r="N7" i="2"/>
  <c r="C7" i="2"/>
  <c r="O7" i="2" s="1"/>
  <c r="O16" i="2" s="1"/>
  <c r="H10" i="1"/>
  <c r="O10" i="1"/>
  <c r="H11" i="1"/>
  <c r="O11" i="1" s="1"/>
  <c r="H13" i="1"/>
  <c r="H19" i="1"/>
  <c r="I19" i="1"/>
  <c r="H20" i="1"/>
  <c r="I20" i="1" s="1"/>
  <c r="H9" i="1"/>
  <c r="I9" i="1"/>
  <c r="I10" i="1"/>
  <c r="I13" i="1"/>
  <c r="O9" i="1"/>
  <c r="O19" i="1"/>
  <c r="H38" i="1"/>
  <c r="H46" i="1"/>
  <c r="C46" i="1"/>
  <c r="F46" i="1"/>
  <c r="G46" i="1"/>
  <c r="E46" i="1"/>
  <c r="D46" i="1"/>
  <c r="B46" i="1"/>
  <c r="I11" i="1" l="1"/>
  <c r="O20" i="1"/>
</calcChain>
</file>

<file path=xl/sharedStrings.xml><?xml version="1.0" encoding="utf-8"?>
<sst xmlns="http://schemas.openxmlformats.org/spreadsheetml/2006/main" count="156" uniqueCount="107">
  <si>
    <t>Руководитель учреждения</t>
  </si>
  <si>
    <t>Прочий административно-управленческий персонал</t>
  </si>
  <si>
    <t>Учителя</t>
  </si>
  <si>
    <t>Воспитатели</t>
  </si>
  <si>
    <t>Прочие педагогические работники</t>
  </si>
  <si>
    <t>Работники культуры</t>
  </si>
  <si>
    <t>Социальные работники</t>
  </si>
  <si>
    <t>Врачи</t>
  </si>
  <si>
    <t>Средний медицинский персонал</t>
  </si>
  <si>
    <t>Младший медицинский персонал</t>
  </si>
  <si>
    <t>Служащие</t>
  </si>
  <si>
    <t>Младший обслуживающий персонал</t>
  </si>
  <si>
    <t>Средняя заработная
плата
за 2012 год</t>
  </si>
  <si>
    <t>Средняя
заработная
плата
за 2013 год</t>
  </si>
  <si>
    <t>Средняя
заработная
плата
за 2014 год</t>
  </si>
  <si>
    <t>% роста
2013 года
к 2012 году</t>
  </si>
  <si>
    <t>% роста
2014 года
к 2013 году</t>
  </si>
  <si>
    <t>Численность работников (физ.лица)
за 2014 год</t>
  </si>
  <si>
    <t>Отчетные показатели</t>
  </si>
  <si>
    <t>Плановые показатели</t>
  </si>
  <si>
    <t>Категория работников</t>
  </si>
  <si>
    <t>Кол-во
штатных единиц
за 2013 год</t>
  </si>
  <si>
    <t>Кол-во
штатных единиц
за 2014 год</t>
  </si>
  <si>
    <t>Фонд заработной платы (КОСГУ 211) за 2013 год, ВСЕГО</t>
  </si>
  <si>
    <t>в том числе за счет иной приносящей доход деятельности</t>
  </si>
  <si>
    <t>Фонд заработной платы (КОСГУ 211) за 2014 год, ВСЕГО</t>
  </si>
  <si>
    <t>8=5/3</t>
  </si>
  <si>
    <t>14=12/10</t>
  </si>
  <si>
    <t>Дебиторская задолженность</t>
  </si>
  <si>
    <t>Кредиторская задолженность</t>
  </si>
  <si>
    <t>Сайт финансового управления</t>
  </si>
  <si>
    <t>Отчет об исполнении
ПФХД</t>
  </si>
  <si>
    <t>Годовая бухгалтерская отчетность</t>
  </si>
  <si>
    <t>прочие</t>
  </si>
  <si>
    <t>КОСГУ</t>
  </si>
  <si>
    <t>в т.ч. с датой образования до 01.12.2013</t>
  </si>
  <si>
    <t>Всего на 01.01.2014</t>
  </si>
  <si>
    <t>Остаток на 01.01.2014 всего</t>
  </si>
  <si>
    <t>Наличие
заключенных
эффективных
контрактов (+/-)</t>
  </si>
  <si>
    <t>Численность
работников
(физ.лица)
за 2013 год</t>
  </si>
  <si>
    <t>Сайт
финансового
управления</t>
  </si>
  <si>
    <t>1. Заработная плата</t>
  </si>
  <si>
    <t>2. Дебиторская и кредиторская задолженность</t>
  </si>
  <si>
    <t>3. Остатки на счетах</t>
  </si>
  <si>
    <t>Итого</t>
  </si>
  <si>
    <t>Всего</t>
  </si>
  <si>
    <t>Х</t>
  </si>
  <si>
    <t>Остаток на 01.01.2013</t>
  </si>
  <si>
    <t>Иной приносящий доход деятельности</t>
  </si>
  <si>
    <t>Субсидия на выполение муниципального задания (включая расходы на содержание имущетсва)</t>
  </si>
  <si>
    <t>Получено доходов за 2013 год</t>
  </si>
  <si>
    <t>Расход за 2013 год</t>
  </si>
  <si>
    <t>План доходов на 2014 год</t>
  </si>
  <si>
    <t>5.1</t>
  </si>
  <si>
    <t>5.2</t>
  </si>
  <si>
    <t>5.3</t>
  </si>
  <si>
    <t>6</t>
  </si>
  <si>
    <t>Субсидия на иные цели (расписать по целям):</t>
  </si>
  <si>
    <t>4. Потребление энергоресурсов</t>
  </si>
  <si>
    <t>Вид энергоресурса</t>
  </si>
  <si>
    <t>ПФХД</t>
  </si>
  <si>
    <t>Отчет об исполнении</t>
  </si>
  <si>
    <t>В натуральном выражении</t>
  </si>
  <si>
    <t>Темп роста, %</t>
  </si>
  <si>
    <t>к 2009 году</t>
  </si>
  <si>
    <t>на 01.01.2014 г.</t>
  </si>
  <si>
    <t>Тепловая энергия</t>
  </si>
  <si>
    <t>Электрическая энергия</t>
  </si>
  <si>
    <t>Газ</t>
  </si>
  <si>
    <t>Водоснабжение</t>
  </si>
  <si>
    <t>Ед. изм.</t>
  </si>
  <si>
    <t>Гкал</t>
  </si>
  <si>
    <t>кВт*ч</t>
  </si>
  <si>
    <t>СПРАВОЧНАЯ
информация по отдельным показателям деятельности муниципальных бюджетных и автономных учреждений за 2013 год и отдельным показателям, планируемым к исполнению в 2014 году</t>
  </si>
  <si>
    <t>___________________</t>
  </si>
  <si>
    <t>(подпись)</t>
  </si>
  <si>
    <t>(расшифровка подписи)</t>
  </si>
  <si>
    <t>Главный бухгалтер учреждения</t>
  </si>
  <si>
    <t>МОАУ "СОШ № 35 г. Орска"</t>
  </si>
  <si>
    <t>организация питания</t>
  </si>
  <si>
    <t>вознаграждение за кл. рук</t>
  </si>
  <si>
    <t>ремонт систем электроснабжения</t>
  </si>
  <si>
    <t>питание в лагере</t>
  </si>
  <si>
    <t>курсы повышения квалификации</t>
  </si>
  <si>
    <t>услуги связи</t>
  </si>
  <si>
    <t>Анисимова Ю.Б.</t>
  </si>
  <si>
    <t>Бадаева Е.Н.</t>
  </si>
  <si>
    <t>к 2012 году</t>
  </si>
  <si>
    <t>ауп</t>
  </si>
  <si>
    <t>учит</t>
  </si>
  <si>
    <t>друг.пед</t>
  </si>
  <si>
    <t>моп</t>
  </si>
  <si>
    <t>служ</t>
  </si>
  <si>
    <t>всего</t>
  </si>
  <si>
    <t>д.у.</t>
  </si>
  <si>
    <t>не то д.у.</t>
  </si>
  <si>
    <t>без УК</t>
  </si>
  <si>
    <t>по своду</t>
  </si>
  <si>
    <t>разница</t>
  </si>
  <si>
    <t>без декретниц</t>
  </si>
  <si>
    <t>з/пл</t>
  </si>
  <si>
    <t>ставки</t>
  </si>
  <si>
    <t>кол-фо физл.</t>
  </si>
  <si>
    <t>итого</t>
  </si>
  <si>
    <r>
      <t>тыс. м</t>
    </r>
    <r>
      <rPr>
        <vertAlign val="superscript"/>
        <sz val="12"/>
        <color indexed="8"/>
        <rFont val="Times New Roman"/>
        <family val="1"/>
        <charset val="204"/>
      </rPr>
      <t>3</t>
    </r>
  </si>
  <si>
    <r>
      <t>м</t>
    </r>
    <r>
      <rPr>
        <vertAlign val="superscript"/>
        <sz val="12"/>
        <color indexed="8"/>
        <rFont val="Times New Roman"/>
        <family val="1"/>
        <charset val="204"/>
      </rPr>
      <t>3</t>
    </r>
  </si>
  <si>
    <r>
      <t>Приложение № 5</t>
    </r>
    <r>
      <rPr>
        <sz val="14"/>
        <color indexed="8"/>
        <rFont val="Times New Roman"/>
        <family val="1"/>
        <charset val="204"/>
      </rPr>
      <t xml:space="preserve">
к постановлению
администрации города
от ________ № 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</si>
</sst>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u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Continuous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3" fontId="0" fillId="0" borderId="0" xfId="1" applyFont="1"/>
    <xf numFmtId="0" fontId="10" fillId="2" borderId="0" xfId="0" applyFont="1" applyFill="1"/>
    <xf numFmtId="0" fontId="10" fillId="0" borderId="0" xfId="0" applyFont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justify" vertical="top" wrapText="1"/>
    </xf>
    <xf numFmtId="0" fontId="12" fillId="2" borderId="2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3" fillId="2" borderId="24" xfId="0" applyFont="1" applyFill="1" applyBorder="1" applyAlignment="1">
      <alignment horizontal="center" vertical="center"/>
    </xf>
    <xf numFmtId="43" fontId="12" fillId="0" borderId="24" xfId="1" applyFont="1" applyBorder="1" applyAlignment="1">
      <alignment horizontal="center" vertical="center" wrapText="1"/>
    </xf>
    <xf numFmtId="43" fontId="12" fillId="0" borderId="25" xfId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3" fontId="12" fillId="0" borderId="27" xfId="1" applyFont="1" applyBorder="1" applyAlignment="1">
      <alignment horizontal="center" vertical="center" wrapText="1"/>
    </xf>
    <xf numFmtId="43" fontId="12" fillId="0" borderId="28" xfId="0" applyNumberFormat="1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justify" vertical="top" wrapText="1"/>
    </xf>
    <xf numFmtId="0" fontId="12" fillId="2" borderId="30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top" wrapText="1"/>
    </xf>
    <xf numFmtId="0" fontId="12" fillId="2" borderId="31" xfId="0" applyFont="1" applyFill="1" applyBorder="1" applyAlignment="1">
      <alignment horizontal="center" vertical="center" wrapText="1"/>
    </xf>
    <xf numFmtId="43" fontId="12" fillId="0" borderId="28" xfId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justify" vertical="top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top" wrapText="1"/>
    </xf>
    <xf numFmtId="0" fontId="14" fillId="2" borderId="34" xfId="0" applyFont="1" applyFill="1" applyBorder="1" applyAlignment="1">
      <alignment horizontal="center" vertical="center"/>
    </xf>
    <xf numFmtId="43" fontId="12" fillId="0" borderId="35" xfId="1" applyFont="1" applyBorder="1" applyAlignment="1">
      <alignment horizontal="center" vertical="center" wrapText="1"/>
    </xf>
    <xf numFmtId="43" fontId="12" fillId="0" borderId="36" xfId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/>
    </xf>
    <xf numFmtId="49" fontId="12" fillId="0" borderId="33" xfId="0" applyNumberFormat="1" applyFont="1" applyBorder="1" applyAlignment="1">
      <alignment horizontal="center"/>
    </xf>
    <xf numFmtId="49" fontId="12" fillId="0" borderId="34" xfId="0" applyNumberFormat="1" applyFont="1" applyBorder="1" applyAlignment="1">
      <alignment horizontal="center"/>
    </xf>
    <xf numFmtId="49" fontId="12" fillId="0" borderId="34" xfId="0" applyNumberFormat="1" applyFont="1" applyBorder="1" applyAlignment="1">
      <alignment horizontal="center" vertical="center" wrapText="1"/>
    </xf>
    <xf numFmtId="49" fontId="12" fillId="0" borderId="37" xfId="0" applyNumberFormat="1" applyFont="1" applyBorder="1" applyAlignment="1">
      <alignment horizontal="center"/>
    </xf>
    <xf numFmtId="0" fontId="12" fillId="0" borderId="26" xfId="0" applyFont="1" applyBorder="1" applyAlignment="1">
      <alignment horizontal="left" wrapText="1"/>
    </xf>
    <xf numFmtId="0" fontId="12" fillId="0" borderId="27" xfId="0" applyFont="1" applyBorder="1" applyAlignment="1">
      <alignment horizontal="center" wrapText="1"/>
    </xf>
    <xf numFmtId="2" fontId="12" fillId="0" borderId="27" xfId="0" applyNumberFormat="1" applyFont="1" applyBorder="1" applyAlignment="1">
      <alignment horizontal="center" wrapText="1"/>
    </xf>
    <xf numFmtId="0" fontId="12" fillId="0" borderId="27" xfId="0" applyFont="1" applyBorder="1" applyAlignment="1">
      <alignment horizontal="center"/>
    </xf>
    <xf numFmtId="0" fontId="12" fillId="2" borderId="28" xfId="0" applyFont="1" applyFill="1" applyBorder="1" applyAlignment="1">
      <alignment horizontal="center" wrapText="1"/>
    </xf>
    <xf numFmtId="0" fontId="12" fillId="0" borderId="30" xfId="0" applyFont="1" applyBorder="1" applyAlignment="1">
      <alignment horizontal="left" wrapText="1"/>
    </xf>
    <xf numFmtId="0" fontId="12" fillId="0" borderId="31" xfId="0" applyFont="1" applyBorder="1" applyAlignment="1">
      <alignment horizontal="center" wrapText="1"/>
    </xf>
    <xf numFmtId="2" fontId="12" fillId="0" borderId="31" xfId="0" applyNumberFormat="1" applyFont="1" applyBorder="1" applyAlignment="1">
      <alignment horizontal="center" wrapText="1"/>
    </xf>
    <xf numFmtId="0" fontId="12" fillId="0" borderId="31" xfId="0" applyFont="1" applyBorder="1" applyAlignment="1">
      <alignment horizontal="center"/>
    </xf>
    <xf numFmtId="0" fontId="12" fillId="2" borderId="39" xfId="0" applyFont="1" applyFill="1" applyBorder="1" applyAlignment="1">
      <alignment horizontal="center" wrapText="1"/>
    </xf>
    <xf numFmtId="0" fontId="14" fillId="0" borderId="31" xfId="0" applyFont="1" applyBorder="1"/>
    <xf numFmtId="2" fontId="14" fillId="0" borderId="31" xfId="0" applyNumberFormat="1" applyFont="1" applyBorder="1" applyAlignment="1">
      <alignment horizontal="center" vertical="center"/>
    </xf>
    <xf numFmtId="2" fontId="14" fillId="0" borderId="31" xfId="0" applyNumberFormat="1" applyFont="1" applyBorder="1" applyAlignment="1">
      <alignment horizontal="center"/>
    </xf>
    <xf numFmtId="0" fontId="12" fillId="0" borderId="44" xfId="0" applyFont="1" applyBorder="1" applyAlignment="1">
      <alignment horizontal="left" wrapText="1"/>
    </xf>
    <xf numFmtId="0" fontId="14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 wrapText="1"/>
    </xf>
    <xf numFmtId="0" fontId="11" fillId="0" borderId="43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2" borderId="45" xfId="0" applyFont="1" applyFill="1" applyBorder="1" applyAlignment="1">
      <alignment horizont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12" fillId="0" borderId="26" xfId="0" applyFont="1" applyBorder="1" applyAlignment="1">
      <alignment horizontal="left" vertical="center"/>
    </xf>
    <xf numFmtId="164" fontId="12" fillId="0" borderId="27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2" fillId="0" borderId="2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43" fontId="12" fillId="0" borderId="25" xfId="0" applyNumberFormat="1" applyFont="1" applyBorder="1" applyAlignment="1">
      <alignment horizontal="center" vertical="center" wrapText="1"/>
    </xf>
    <xf numFmtId="43" fontId="12" fillId="0" borderId="3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showGridLines="0" tabSelected="1" topLeftCell="B31" zoomScaleNormal="100" workbookViewId="0">
      <selection activeCell="I37" sqref="I37"/>
    </sheetView>
  </sheetViews>
  <sheetFormatPr defaultColWidth="8.85546875" defaultRowHeight="12.75" x14ac:dyDescent="0.2"/>
  <cols>
    <col min="1" max="1" width="31.7109375" style="3" customWidth="1"/>
    <col min="2" max="2" width="14.140625" style="1" customWidth="1"/>
    <col min="3" max="3" width="14.28515625" style="1" customWidth="1"/>
    <col min="4" max="4" width="13.7109375" style="1" customWidth="1"/>
    <col min="5" max="5" width="14.85546875" style="1" customWidth="1"/>
    <col min="6" max="6" width="15" style="1" customWidth="1"/>
    <col min="7" max="7" width="11.140625" style="1" customWidth="1"/>
    <col min="8" max="8" width="14.7109375" style="1" customWidth="1"/>
    <col min="9" max="9" width="11.140625" style="1" customWidth="1"/>
    <col min="10" max="10" width="9.85546875" style="1" customWidth="1"/>
    <col min="11" max="11" width="12.42578125" style="1" customWidth="1"/>
    <col min="12" max="12" width="15.140625" style="1" customWidth="1"/>
    <col min="13" max="13" width="13.7109375" style="1" customWidth="1"/>
    <col min="14" max="14" width="15.5703125" style="1" customWidth="1"/>
    <col min="15" max="15" width="11.5703125" style="1" customWidth="1"/>
    <col min="16" max="16" width="4.7109375" style="1" customWidth="1"/>
    <col min="17" max="16384" width="8.85546875" style="1"/>
  </cols>
  <sheetData>
    <row r="1" spans="1:15" s="15" customFormat="1" ht="72.75" customHeight="1" x14ac:dyDescent="0.3">
      <c r="A1" s="14"/>
      <c r="K1" s="16"/>
      <c r="L1" s="142" t="s">
        <v>106</v>
      </c>
      <c r="M1" s="143"/>
      <c r="N1" s="143"/>
      <c r="O1" s="143"/>
    </row>
    <row r="2" spans="1:15" s="15" customFormat="1" ht="18.75" x14ac:dyDescent="0.3">
      <c r="A2" s="14"/>
      <c r="K2" s="16"/>
      <c r="L2" s="119"/>
      <c r="M2" s="14"/>
      <c r="N2" s="14"/>
      <c r="O2" s="14"/>
    </row>
    <row r="3" spans="1:15" ht="54.6" customHeight="1" x14ac:dyDescent="0.3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26.25" customHeight="1" x14ac:dyDescent="0.3">
      <c r="A4" s="5"/>
      <c r="B4" s="5"/>
      <c r="C4" s="5"/>
      <c r="D4" s="5"/>
      <c r="E4" s="5"/>
      <c r="F4" s="155" t="s">
        <v>78</v>
      </c>
      <c r="G4" s="156"/>
      <c r="H4" s="156"/>
      <c r="I4" s="156"/>
      <c r="J4" s="156"/>
      <c r="K4" s="5"/>
      <c r="L4" s="5"/>
      <c r="M4" s="5"/>
      <c r="N4" s="5"/>
      <c r="O4" s="5"/>
    </row>
    <row r="5" spans="1:15" ht="19.5" thickBot="1" x14ac:dyDescent="0.35">
      <c r="A5" s="116" t="s">
        <v>41</v>
      </c>
      <c r="L5" s="13"/>
    </row>
    <row r="6" spans="1:15" ht="15.75" customHeight="1" thickBot="1" x14ac:dyDescent="0.3">
      <c r="A6" s="144" t="s">
        <v>20</v>
      </c>
      <c r="B6" s="144" t="s">
        <v>38</v>
      </c>
      <c r="C6" s="125" t="s">
        <v>18</v>
      </c>
      <c r="D6" s="126"/>
      <c r="E6" s="126"/>
      <c r="F6" s="126"/>
      <c r="G6" s="126"/>
      <c r="H6" s="126"/>
      <c r="I6" s="127"/>
      <c r="J6" s="125" t="s">
        <v>19</v>
      </c>
      <c r="K6" s="126"/>
      <c r="L6" s="126"/>
      <c r="M6" s="126"/>
      <c r="N6" s="126"/>
      <c r="O6" s="127"/>
    </row>
    <row r="7" spans="1:15" s="4" customFormat="1" ht="116.25" customHeight="1" thickBot="1" x14ac:dyDescent="0.3">
      <c r="A7" s="145"/>
      <c r="B7" s="145"/>
      <c r="C7" s="40" t="s">
        <v>39</v>
      </c>
      <c r="D7" s="41" t="s">
        <v>21</v>
      </c>
      <c r="E7" s="41" t="s">
        <v>23</v>
      </c>
      <c r="F7" s="41" t="s">
        <v>24</v>
      </c>
      <c r="G7" s="41" t="s">
        <v>12</v>
      </c>
      <c r="H7" s="41" t="s">
        <v>13</v>
      </c>
      <c r="I7" s="42" t="s">
        <v>15</v>
      </c>
      <c r="J7" s="40" t="s">
        <v>17</v>
      </c>
      <c r="K7" s="41" t="s">
        <v>22</v>
      </c>
      <c r="L7" s="41" t="s">
        <v>25</v>
      </c>
      <c r="M7" s="41" t="s">
        <v>24</v>
      </c>
      <c r="N7" s="41" t="s">
        <v>14</v>
      </c>
      <c r="O7" s="42" t="s">
        <v>16</v>
      </c>
    </row>
    <row r="8" spans="1:15" s="6" customFormat="1" ht="12" thickBot="1" x14ac:dyDescent="0.3">
      <c r="A8" s="38">
        <v>1</v>
      </c>
      <c r="B8" s="22">
        <v>2</v>
      </c>
      <c r="C8" s="39">
        <v>3</v>
      </c>
      <c r="D8" s="24">
        <v>4</v>
      </c>
      <c r="E8" s="24">
        <v>5</v>
      </c>
      <c r="F8" s="24">
        <v>6</v>
      </c>
      <c r="G8" s="24">
        <v>7</v>
      </c>
      <c r="H8" s="24" t="s">
        <v>26</v>
      </c>
      <c r="I8" s="23">
        <v>9</v>
      </c>
      <c r="J8" s="18">
        <v>10</v>
      </c>
      <c r="K8" s="19">
        <v>11</v>
      </c>
      <c r="L8" s="19">
        <v>12</v>
      </c>
      <c r="M8" s="19">
        <v>13</v>
      </c>
      <c r="N8" s="19" t="s">
        <v>27</v>
      </c>
      <c r="O8" s="20">
        <v>15</v>
      </c>
    </row>
    <row r="9" spans="1:15" ht="15.75" x14ac:dyDescent="0.2">
      <c r="A9" s="45" t="s">
        <v>0</v>
      </c>
      <c r="B9" s="46"/>
      <c r="C9" s="47">
        <v>1</v>
      </c>
      <c r="D9" s="120">
        <v>1</v>
      </c>
      <c r="E9" s="120">
        <v>526161.15</v>
      </c>
      <c r="F9" s="48"/>
      <c r="G9" s="49">
        <v>38473.54</v>
      </c>
      <c r="H9" s="50">
        <f>E9/C9/12</f>
        <v>43846.762500000004</v>
      </c>
      <c r="I9" s="51">
        <f>H9/G9*100</f>
        <v>113.96602054294979</v>
      </c>
      <c r="J9" s="122">
        <v>1</v>
      </c>
      <c r="K9" s="120">
        <v>1</v>
      </c>
      <c r="L9" s="120">
        <v>597804.96</v>
      </c>
      <c r="M9" s="120"/>
      <c r="N9" s="50">
        <f>L9/J9/12</f>
        <v>49817.079999999994</v>
      </c>
      <c r="O9" s="123">
        <f>N9/H9*100</f>
        <v>113.61632458040656</v>
      </c>
    </row>
    <row r="10" spans="1:15" ht="31.5" x14ac:dyDescent="0.2">
      <c r="A10" s="56" t="s">
        <v>1</v>
      </c>
      <c r="B10" s="57"/>
      <c r="C10" s="58">
        <v>5</v>
      </c>
      <c r="D10" s="121">
        <v>6</v>
      </c>
      <c r="E10" s="121">
        <v>1459656.32</v>
      </c>
      <c r="F10" s="60"/>
      <c r="G10" s="61">
        <v>22488.400000000001</v>
      </c>
      <c r="H10" s="54">
        <f t="shared" ref="H10:H20" si="0">E10/C10/12</f>
        <v>24327.605333333337</v>
      </c>
      <c r="I10" s="62">
        <f t="shared" ref="I10:I20" si="1">H10/G10*100</f>
        <v>108.17846237764064</v>
      </c>
      <c r="J10" s="63">
        <v>5</v>
      </c>
      <c r="K10" s="121">
        <v>5</v>
      </c>
      <c r="L10" s="121">
        <v>1548521.64</v>
      </c>
      <c r="M10" s="121"/>
      <c r="N10" s="54">
        <f>L10/J10/12</f>
        <v>25808.694</v>
      </c>
      <c r="O10" s="55">
        <f t="shared" ref="O10:O20" si="2">N10/H10*100</f>
        <v>106.08809887522015</v>
      </c>
    </row>
    <row r="11" spans="1:15" ht="15.75" x14ac:dyDescent="0.2">
      <c r="A11" s="56" t="s">
        <v>2</v>
      </c>
      <c r="B11" s="57"/>
      <c r="C11" s="58">
        <v>28</v>
      </c>
      <c r="D11" s="121">
        <v>35.89</v>
      </c>
      <c r="E11" s="121">
        <v>7216305.8099999996</v>
      </c>
      <c r="F11" s="60">
        <v>18626.53</v>
      </c>
      <c r="G11" s="64">
        <v>14288</v>
      </c>
      <c r="H11" s="54">
        <f t="shared" si="0"/>
        <v>21477.100624999999</v>
      </c>
      <c r="I11" s="62">
        <f t="shared" si="1"/>
        <v>150.31565387038071</v>
      </c>
      <c r="J11" s="63">
        <v>28</v>
      </c>
      <c r="K11" s="121">
        <v>34.44</v>
      </c>
      <c r="L11" s="121">
        <v>6338999.8399999999</v>
      </c>
      <c r="M11" s="121">
        <v>13356</v>
      </c>
      <c r="N11" s="54">
        <f>L11/J11/12</f>
        <v>18866.070952380953</v>
      </c>
      <c r="O11" s="55">
        <f t="shared" si="2"/>
        <v>87.842727385745306</v>
      </c>
    </row>
    <row r="12" spans="1:15" ht="15.75" x14ac:dyDescent="0.2">
      <c r="A12" s="56" t="s">
        <v>3</v>
      </c>
      <c r="B12" s="57"/>
      <c r="C12" s="58"/>
      <c r="D12" s="121"/>
      <c r="E12" s="121"/>
      <c r="F12" s="60"/>
      <c r="G12" s="61"/>
      <c r="H12" s="54"/>
      <c r="I12" s="62"/>
      <c r="J12" s="63"/>
      <c r="K12" s="121"/>
      <c r="L12" s="121"/>
      <c r="M12" s="121"/>
      <c r="N12" s="54"/>
      <c r="O12" s="55"/>
    </row>
    <row r="13" spans="1:15" ht="31.5" x14ac:dyDescent="0.2">
      <c r="A13" s="56" t="s">
        <v>4</v>
      </c>
      <c r="B13" s="57"/>
      <c r="C13" s="58">
        <v>3</v>
      </c>
      <c r="D13" s="121">
        <v>5</v>
      </c>
      <c r="E13" s="121">
        <v>716448.94</v>
      </c>
      <c r="F13" s="60"/>
      <c r="G13" s="61">
        <v>11568.43</v>
      </c>
      <c r="H13" s="54">
        <f t="shared" si="0"/>
        <v>19901.359444444442</v>
      </c>
      <c r="I13" s="62">
        <f t="shared" si="1"/>
        <v>172.03163648346788</v>
      </c>
      <c r="J13" s="63">
        <v>2</v>
      </c>
      <c r="K13" s="121">
        <v>4</v>
      </c>
      <c r="L13" s="121">
        <v>342705.72</v>
      </c>
      <c r="M13" s="121"/>
      <c r="N13" s="54">
        <f>L13/J13/12</f>
        <v>14279.404999999999</v>
      </c>
      <c r="O13" s="55">
        <f t="shared" si="2"/>
        <v>71.750902443934109</v>
      </c>
    </row>
    <row r="14" spans="1:15" ht="15.75" x14ac:dyDescent="0.2">
      <c r="A14" s="56" t="s">
        <v>5</v>
      </c>
      <c r="B14" s="57"/>
      <c r="C14" s="58"/>
      <c r="D14" s="121"/>
      <c r="E14" s="121"/>
      <c r="F14" s="60"/>
      <c r="G14" s="61"/>
      <c r="H14" s="54"/>
      <c r="I14" s="62"/>
      <c r="J14" s="63"/>
      <c r="K14" s="121"/>
      <c r="L14" s="121"/>
      <c r="M14" s="121"/>
      <c r="N14" s="54"/>
      <c r="O14" s="55"/>
    </row>
    <row r="15" spans="1:15" ht="15.75" x14ac:dyDescent="0.2">
      <c r="A15" s="56" t="s">
        <v>6</v>
      </c>
      <c r="B15" s="57"/>
      <c r="C15" s="58"/>
      <c r="D15" s="121"/>
      <c r="E15" s="121"/>
      <c r="F15" s="60"/>
      <c r="G15" s="61"/>
      <c r="H15" s="54"/>
      <c r="I15" s="62"/>
      <c r="J15" s="63"/>
      <c r="K15" s="121"/>
      <c r="L15" s="121"/>
      <c r="M15" s="121"/>
      <c r="N15" s="54"/>
      <c r="O15" s="55"/>
    </row>
    <row r="16" spans="1:15" ht="15.75" x14ac:dyDescent="0.2">
      <c r="A16" s="56" t="s">
        <v>7</v>
      </c>
      <c r="B16" s="57"/>
      <c r="C16" s="58"/>
      <c r="D16" s="121"/>
      <c r="E16" s="121"/>
      <c r="F16" s="60"/>
      <c r="G16" s="61"/>
      <c r="H16" s="54"/>
      <c r="I16" s="62"/>
      <c r="J16" s="63"/>
      <c r="K16" s="121"/>
      <c r="L16" s="121"/>
      <c r="M16" s="121"/>
      <c r="N16" s="54"/>
      <c r="O16" s="55"/>
    </row>
    <row r="17" spans="1:15" ht="31.5" x14ac:dyDescent="0.2">
      <c r="A17" s="56" t="s">
        <v>8</v>
      </c>
      <c r="B17" s="57"/>
      <c r="C17" s="58"/>
      <c r="D17" s="121"/>
      <c r="E17" s="121"/>
      <c r="F17" s="60"/>
      <c r="G17" s="61"/>
      <c r="H17" s="54"/>
      <c r="I17" s="62"/>
      <c r="J17" s="63"/>
      <c r="K17" s="121"/>
      <c r="L17" s="121"/>
      <c r="M17" s="121"/>
      <c r="N17" s="54"/>
      <c r="O17" s="55"/>
    </row>
    <row r="18" spans="1:15" ht="31.5" x14ac:dyDescent="0.2">
      <c r="A18" s="56" t="s">
        <v>9</v>
      </c>
      <c r="B18" s="57"/>
      <c r="C18" s="58"/>
      <c r="D18" s="121"/>
      <c r="E18" s="121"/>
      <c r="F18" s="60"/>
      <c r="G18" s="61"/>
      <c r="H18" s="54"/>
      <c r="I18" s="62"/>
      <c r="J18" s="63"/>
      <c r="K18" s="121"/>
      <c r="L18" s="121"/>
      <c r="M18" s="121"/>
      <c r="N18" s="54"/>
      <c r="O18" s="55"/>
    </row>
    <row r="19" spans="1:15" ht="15.75" x14ac:dyDescent="0.2">
      <c r="A19" s="56" t="s">
        <v>10</v>
      </c>
      <c r="B19" s="57"/>
      <c r="C19" s="58">
        <v>3</v>
      </c>
      <c r="D19" s="121">
        <v>14</v>
      </c>
      <c r="E19" s="121">
        <v>531425.41</v>
      </c>
      <c r="F19" s="60"/>
      <c r="G19" s="64">
        <v>7954</v>
      </c>
      <c r="H19" s="54">
        <f t="shared" si="0"/>
        <v>14761.816944444445</v>
      </c>
      <c r="I19" s="62">
        <f t="shared" si="1"/>
        <v>185.58985346296762</v>
      </c>
      <c r="J19" s="63">
        <v>3</v>
      </c>
      <c r="K19" s="121">
        <v>3</v>
      </c>
      <c r="L19" s="121">
        <v>316846.44</v>
      </c>
      <c r="M19" s="121"/>
      <c r="N19" s="54">
        <f>L19/J19/12</f>
        <v>8801.2899999999991</v>
      </c>
      <c r="O19" s="55">
        <f t="shared" si="2"/>
        <v>59.621996622254095</v>
      </c>
    </row>
    <row r="20" spans="1:15" ht="32.25" thickBot="1" x14ac:dyDescent="0.25">
      <c r="A20" s="65" t="s">
        <v>11</v>
      </c>
      <c r="B20" s="66"/>
      <c r="C20" s="67">
        <v>12</v>
      </c>
      <c r="D20" s="68">
        <v>4.83</v>
      </c>
      <c r="E20" s="68">
        <v>1152641.98</v>
      </c>
      <c r="F20" s="69"/>
      <c r="G20" s="70">
        <v>7424</v>
      </c>
      <c r="H20" s="71">
        <f t="shared" si="0"/>
        <v>8004.4581944444444</v>
      </c>
      <c r="I20" s="72">
        <f t="shared" si="1"/>
        <v>107.81867180016762</v>
      </c>
      <c r="J20" s="73">
        <v>8</v>
      </c>
      <c r="K20" s="68">
        <v>13.5</v>
      </c>
      <c r="L20" s="68">
        <v>674079.4</v>
      </c>
      <c r="M20" s="68"/>
      <c r="N20" s="71">
        <f>L20/J20/12</f>
        <v>7021.6604166666666</v>
      </c>
      <c r="O20" s="124">
        <f t="shared" si="2"/>
        <v>87.721870064111314</v>
      </c>
    </row>
    <row r="21" spans="1:15" x14ac:dyDescent="0.2">
      <c r="C21" s="36"/>
      <c r="D21" s="37"/>
      <c r="E21" s="37"/>
    </row>
    <row r="22" spans="1:15" ht="19.5" thickBot="1" x14ac:dyDescent="0.35">
      <c r="A22" s="116" t="s">
        <v>42</v>
      </c>
    </row>
    <row r="23" spans="1:15" ht="15" customHeight="1" x14ac:dyDescent="0.25">
      <c r="A23" s="146" t="s">
        <v>34</v>
      </c>
      <c r="B23" s="157" t="s">
        <v>28</v>
      </c>
      <c r="C23" s="149"/>
      <c r="D23" s="149"/>
      <c r="E23" s="149"/>
      <c r="F23" s="149"/>
      <c r="G23" s="150"/>
      <c r="H23" s="157" t="s">
        <v>29</v>
      </c>
      <c r="I23" s="149"/>
      <c r="J23" s="149"/>
      <c r="K23" s="149"/>
      <c r="L23" s="149"/>
      <c r="M23" s="150"/>
    </row>
    <row r="24" spans="1:15" ht="15.75" x14ac:dyDescent="0.25">
      <c r="A24" s="147"/>
      <c r="B24" s="128" t="s">
        <v>36</v>
      </c>
      <c r="C24" s="129"/>
      <c r="D24" s="129"/>
      <c r="E24" s="129" t="s">
        <v>35</v>
      </c>
      <c r="F24" s="129"/>
      <c r="G24" s="132"/>
      <c r="H24" s="128" t="s">
        <v>36</v>
      </c>
      <c r="I24" s="129"/>
      <c r="J24" s="129"/>
      <c r="K24" s="129" t="s">
        <v>35</v>
      </c>
      <c r="L24" s="129"/>
      <c r="M24" s="132"/>
    </row>
    <row r="25" spans="1:15" s="2" customFormat="1" ht="79.5" thickBot="1" x14ac:dyDescent="0.3">
      <c r="A25" s="148"/>
      <c r="B25" s="73" t="s">
        <v>31</v>
      </c>
      <c r="C25" s="68" t="s">
        <v>40</v>
      </c>
      <c r="D25" s="68" t="s">
        <v>32</v>
      </c>
      <c r="E25" s="68" t="s">
        <v>31</v>
      </c>
      <c r="F25" s="68" t="s">
        <v>40</v>
      </c>
      <c r="G25" s="74" t="s">
        <v>32</v>
      </c>
      <c r="H25" s="73" t="s">
        <v>31</v>
      </c>
      <c r="I25" s="68" t="s">
        <v>30</v>
      </c>
      <c r="J25" s="68" t="s">
        <v>32</v>
      </c>
      <c r="K25" s="68" t="s">
        <v>31</v>
      </c>
      <c r="L25" s="68" t="s">
        <v>40</v>
      </c>
      <c r="M25" s="74" t="s">
        <v>32</v>
      </c>
    </row>
    <row r="26" spans="1:15" s="6" customFormat="1" ht="15.75" x14ac:dyDescent="0.25">
      <c r="A26" s="75">
        <v>1</v>
      </c>
      <c r="B26" s="52">
        <v>2</v>
      </c>
      <c r="C26" s="53">
        <v>3</v>
      </c>
      <c r="D26" s="53">
        <v>4</v>
      </c>
      <c r="E26" s="53">
        <v>5</v>
      </c>
      <c r="F26" s="53">
        <v>6</v>
      </c>
      <c r="G26" s="76">
        <v>7</v>
      </c>
      <c r="H26" s="52">
        <v>8</v>
      </c>
      <c r="I26" s="53">
        <v>9</v>
      </c>
      <c r="J26" s="53">
        <v>10</v>
      </c>
      <c r="K26" s="53">
        <v>11</v>
      </c>
      <c r="L26" s="53">
        <v>12</v>
      </c>
      <c r="M26" s="76">
        <v>13</v>
      </c>
    </row>
    <row r="27" spans="1:15" s="2" customFormat="1" ht="15.75" x14ac:dyDescent="0.25">
      <c r="A27" s="77">
        <v>211</v>
      </c>
      <c r="B27" s="59">
        <v>0</v>
      </c>
      <c r="C27" s="59">
        <v>432572.24</v>
      </c>
      <c r="D27" s="59" t="s">
        <v>46</v>
      </c>
      <c r="E27" s="59">
        <v>0</v>
      </c>
      <c r="F27" s="59">
        <v>432572.24</v>
      </c>
      <c r="G27" s="78" t="s">
        <v>46</v>
      </c>
      <c r="H27" s="59">
        <v>0</v>
      </c>
      <c r="I27" s="59">
        <v>4046.59</v>
      </c>
      <c r="J27" s="59" t="s">
        <v>46</v>
      </c>
      <c r="K27" s="59">
        <v>0</v>
      </c>
      <c r="L27" s="59">
        <v>0</v>
      </c>
      <c r="M27" s="78" t="s">
        <v>46</v>
      </c>
    </row>
    <row r="28" spans="1:15" s="2" customFormat="1" ht="15.75" x14ac:dyDescent="0.25">
      <c r="A28" s="77">
        <v>213</v>
      </c>
      <c r="B28" s="59">
        <v>0</v>
      </c>
      <c r="C28" s="59">
        <v>20728.05</v>
      </c>
      <c r="D28" s="59" t="s">
        <v>46</v>
      </c>
      <c r="E28" s="59">
        <v>0</v>
      </c>
      <c r="F28" s="59">
        <v>20728.05</v>
      </c>
      <c r="G28" s="78" t="s">
        <v>46</v>
      </c>
      <c r="H28" s="59">
        <v>0</v>
      </c>
      <c r="I28" s="59">
        <v>0</v>
      </c>
      <c r="J28" s="59" t="s">
        <v>46</v>
      </c>
      <c r="K28" s="59">
        <v>0</v>
      </c>
      <c r="L28" s="59">
        <v>0</v>
      </c>
      <c r="M28" s="78" t="s">
        <v>46</v>
      </c>
    </row>
    <row r="29" spans="1:15" s="2" customFormat="1" ht="15.75" x14ac:dyDescent="0.25">
      <c r="A29" s="77">
        <v>223</v>
      </c>
      <c r="B29" s="59">
        <v>0</v>
      </c>
      <c r="C29" s="59">
        <v>0</v>
      </c>
      <c r="D29" s="59" t="s">
        <v>46</v>
      </c>
      <c r="E29" s="59">
        <v>0</v>
      </c>
      <c r="F29" s="59">
        <v>0</v>
      </c>
      <c r="G29" s="78" t="s">
        <v>46</v>
      </c>
      <c r="H29" s="59">
        <v>0</v>
      </c>
      <c r="I29" s="59">
        <v>203201.6</v>
      </c>
      <c r="J29" s="59" t="s">
        <v>46</v>
      </c>
      <c r="K29" s="59">
        <v>0</v>
      </c>
      <c r="L29" s="59">
        <v>135469.29999999999</v>
      </c>
      <c r="M29" s="78" t="s">
        <v>46</v>
      </c>
    </row>
    <row r="30" spans="1:15" s="2" customFormat="1" ht="16.5" thickBot="1" x14ac:dyDescent="0.3">
      <c r="A30" s="79" t="s">
        <v>33</v>
      </c>
      <c r="B30" s="80">
        <v>0</v>
      </c>
      <c r="C30" s="80">
        <v>0</v>
      </c>
      <c r="D30" s="80" t="s">
        <v>46</v>
      </c>
      <c r="E30" s="80">
        <v>0</v>
      </c>
      <c r="F30" s="80">
        <v>0</v>
      </c>
      <c r="G30" s="81" t="s">
        <v>46</v>
      </c>
      <c r="H30" s="80">
        <v>0</v>
      </c>
      <c r="I30" s="80">
        <v>726746.07</v>
      </c>
      <c r="J30" s="80" t="s">
        <v>46</v>
      </c>
      <c r="K30" s="80">
        <v>0</v>
      </c>
      <c r="L30" s="80">
        <v>310847.96999999997</v>
      </c>
      <c r="M30" s="81" t="s">
        <v>46</v>
      </c>
    </row>
    <row r="31" spans="1:15" s="2" customFormat="1" ht="16.5" thickBot="1" x14ac:dyDescent="0.3">
      <c r="A31" s="82" t="s">
        <v>44</v>
      </c>
      <c r="B31" s="43">
        <v>453300.29</v>
      </c>
      <c r="C31" s="43">
        <v>453300.29</v>
      </c>
      <c r="D31" s="43"/>
      <c r="E31" s="43">
        <v>453300.29</v>
      </c>
      <c r="F31" s="43">
        <v>453300.29</v>
      </c>
      <c r="G31" s="44" t="s">
        <v>46</v>
      </c>
      <c r="H31" s="43">
        <v>933994.26</v>
      </c>
      <c r="I31" s="43">
        <v>933994.26</v>
      </c>
      <c r="J31" s="43"/>
      <c r="K31" s="43">
        <v>446317.27</v>
      </c>
      <c r="L31" s="43">
        <v>446317.27</v>
      </c>
      <c r="M31" s="44" t="s">
        <v>46</v>
      </c>
    </row>
    <row r="33" spans="1:8" ht="19.5" thickBot="1" x14ac:dyDescent="0.35">
      <c r="A33" s="116" t="s">
        <v>43</v>
      </c>
    </row>
    <row r="34" spans="1:8" s="8" customFormat="1" ht="14.45" customHeight="1" x14ac:dyDescent="0.25">
      <c r="A34" s="151"/>
      <c r="B34" s="158" t="s">
        <v>47</v>
      </c>
      <c r="C34" s="153" t="s">
        <v>50</v>
      </c>
      <c r="D34" s="153" t="s">
        <v>51</v>
      </c>
      <c r="E34" s="158" t="s">
        <v>37</v>
      </c>
      <c r="F34" s="158"/>
      <c r="G34" s="158"/>
      <c r="H34" s="160" t="s">
        <v>52</v>
      </c>
    </row>
    <row r="35" spans="1:8" s="2" customFormat="1" ht="78.75" x14ac:dyDescent="0.25">
      <c r="A35" s="152"/>
      <c r="B35" s="159"/>
      <c r="C35" s="154"/>
      <c r="D35" s="154"/>
      <c r="E35" s="59" t="s">
        <v>31</v>
      </c>
      <c r="F35" s="59" t="s">
        <v>30</v>
      </c>
      <c r="G35" s="59" t="s">
        <v>32</v>
      </c>
      <c r="H35" s="161"/>
    </row>
    <row r="36" spans="1:8" s="9" customFormat="1" ht="16.5" thickBot="1" x14ac:dyDescent="0.3">
      <c r="A36" s="83">
        <v>1</v>
      </c>
      <c r="B36" s="84">
        <v>2</v>
      </c>
      <c r="C36" s="84">
        <v>3</v>
      </c>
      <c r="D36" s="84">
        <v>4</v>
      </c>
      <c r="E36" s="85" t="s">
        <v>53</v>
      </c>
      <c r="F36" s="85" t="s">
        <v>54</v>
      </c>
      <c r="G36" s="85" t="s">
        <v>55</v>
      </c>
      <c r="H36" s="86" t="s">
        <v>56</v>
      </c>
    </row>
    <row r="37" spans="1:8" ht="63" x14ac:dyDescent="0.25">
      <c r="A37" s="87" t="s">
        <v>49</v>
      </c>
      <c r="B37" s="88">
        <v>0</v>
      </c>
      <c r="C37" s="89">
        <v>15465372.35</v>
      </c>
      <c r="D37" s="89">
        <v>15465372.35</v>
      </c>
      <c r="E37" s="90">
        <v>0</v>
      </c>
      <c r="F37" s="90">
        <v>0</v>
      </c>
      <c r="G37" s="90">
        <v>0</v>
      </c>
      <c r="H37" s="91">
        <v>13468017.609999999</v>
      </c>
    </row>
    <row r="38" spans="1:8" ht="31.5" x14ac:dyDescent="0.25">
      <c r="A38" s="92" t="s">
        <v>57</v>
      </c>
      <c r="B38" s="93" t="s">
        <v>46</v>
      </c>
      <c r="C38" s="94">
        <v>1726622.84</v>
      </c>
      <c r="D38" s="94">
        <v>1726622.84</v>
      </c>
      <c r="E38" s="95">
        <v>0</v>
      </c>
      <c r="F38" s="95">
        <v>0</v>
      </c>
      <c r="G38" s="95">
        <v>0</v>
      </c>
      <c r="H38" s="96">
        <f>H39</f>
        <v>904566.6</v>
      </c>
    </row>
    <row r="39" spans="1:8" ht="15.75" x14ac:dyDescent="0.25">
      <c r="A39" s="97" t="s">
        <v>79</v>
      </c>
      <c r="B39" s="93">
        <v>0</v>
      </c>
      <c r="C39" s="98">
        <v>804316.78</v>
      </c>
      <c r="D39" s="98">
        <v>804316.78</v>
      </c>
      <c r="E39" s="95">
        <v>0</v>
      </c>
      <c r="F39" s="95">
        <v>0</v>
      </c>
      <c r="G39" s="95">
        <v>0</v>
      </c>
      <c r="H39" s="96">
        <v>904566.6</v>
      </c>
    </row>
    <row r="40" spans="1:8" ht="15.75" x14ac:dyDescent="0.25">
      <c r="A40" s="97" t="s">
        <v>82</v>
      </c>
      <c r="B40" s="93">
        <v>0</v>
      </c>
      <c r="C40" s="98">
        <v>144623.5</v>
      </c>
      <c r="D40" s="98">
        <v>144623.5</v>
      </c>
      <c r="E40" s="95">
        <v>0</v>
      </c>
      <c r="F40" s="95">
        <v>0</v>
      </c>
      <c r="G40" s="95">
        <v>0</v>
      </c>
      <c r="H40" s="96"/>
    </row>
    <row r="41" spans="1:8" ht="15.75" x14ac:dyDescent="0.25">
      <c r="A41" s="97" t="s">
        <v>80</v>
      </c>
      <c r="B41" s="93">
        <v>0</v>
      </c>
      <c r="C41" s="98">
        <v>308116.56</v>
      </c>
      <c r="D41" s="98">
        <v>308116.56</v>
      </c>
      <c r="E41" s="95">
        <v>0</v>
      </c>
      <c r="F41" s="95">
        <v>0</v>
      </c>
      <c r="G41" s="95">
        <v>0</v>
      </c>
      <c r="H41" s="96"/>
    </row>
    <row r="42" spans="1:8" ht="15.75" x14ac:dyDescent="0.25">
      <c r="A42" s="97" t="s">
        <v>81</v>
      </c>
      <c r="B42" s="93">
        <v>0</v>
      </c>
      <c r="C42" s="98">
        <v>434166</v>
      </c>
      <c r="D42" s="98">
        <v>434166</v>
      </c>
      <c r="E42" s="95">
        <v>0</v>
      </c>
      <c r="F42" s="95">
        <v>0</v>
      </c>
      <c r="G42" s="95">
        <v>0</v>
      </c>
      <c r="H42" s="96"/>
    </row>
    <row r="43" spans="1:8" ht="15.75" x14ac:dyDescent="0.25">
      <c r="A43" s="97" t="s">
        <v>84</v>
      </c>
      <c r="B43" s="93">
        <v>0</v>
      </c>
      <c r="C43" s="99">
        <v>4000</v>
      </c>
      <c r="D43" s="99">
        <v>4000</v>
      </c>
      <c r="E43" s="95">
        <v>0</v>
      </c>
      <c r="F43" s="95">
        <v>0</v>
      </c>
      <c r="G43" s="95">
        <v>0</v>
      </c>
      <c r="H43" s="96"/>
    </row>
    <row r="44" spans="1:8" ht="15.75" x14ac:dyDescent="0.25">
      <c r="A44" s="97" t="s">
        <v>83</v>
      </c>
      <c r="B44" s="93">
        <v>0</v>
      </c>
      <c r="C44" s="98">
        <v>31400</v>
      </c>
      <c r="D44" s="98">
        <v>31400</v>
      </c>
      <c r="E44" s="95">
        <v>0</v>
      </c>
      <c r="F44" s="95">
        <v>0</v>
      </c>
      <c r="G44" s="95">
        <v>0</v>
      </c>
      <c r="H44" s="96"/>
    </row>
    <row r="45" spans="1:8" ht="32.25" thickBot="1" x14ac:dyDescent="0.3">
      <c r="A45" s="100" t="s">
        <v>48</v>
      </c>
      <c r="B45" s="101">
        <v>1830.53</v>
      </c>
      <c r="C45" s="101">
        <v>107566.12</v>
      </c>
      <c r="D45" s="101">
        <v>104348.82</v>
      </c>
      <c r="E45" s="102">
        <v>5047.83</v>
      </c>
      <c r="F45" s="102">
        <v>5047.83</v>
      </c>
      <c r="G45" s="102">
        <v>5047.83</v>
      </c>
      <c r="H45" s="103">
        <v>25200</v>
      </c>
    </row>
    <row r="46" spans="1:8" s="7" customFormat="1" ht="16.5" thickBot="1" x14ac:dyDescent="0.3">
      <c r="A46" s="104" t="s">
        <v>45</v>
      </c>
      <c r="B46" s="105">
        <f>B45</f>
        <v>1830.53</v>
      </c>
      <c r="C46" s="106">
        <f>C37+C38+C45</f>
        <v>17299561.310000002</v>
      </c>
      <c r="D46" s="106">
        <f>D37+D38+D45</f>
        <v>17296344.010000002</v>
      </c>
      <c r="E46" s="107">
        <f>SUM(E37:E45)</f>
        <v>5047.83</v>
      </c>
      <c r="F46" s="107">
        <f>SUM(F37:F45)</f>
        <v>5047.83</v>
      </c>
      <c r="G46" s="107">
        <f>SUM(G37:G45)</f>
        <v>5047.83</v>
      </c>
      <c r="H46" s="108">
        <f>H37+H38+H45</f>
        <v>14397784.209999999</v>
      </c>
    </row>
    <row r="47" spans="1:8" x14ac:dyDescent="0.2">
      <c r="D47" s="21"/>
    </row>
    <row r="48" spans="1:8" ht="19.5" thickBot="1" x14ac:dyDescent="0.35">
      <c r="A48" s="116" t="s">
        <v>58</v>
      </c>
    </row>
    <row r="49" spans="1:13" ht="15" customHeight="1" x14ac:dyDescent="0.25">
      <c r="A49" s="133" t="s">
        <v>59</v>
      </c>
      <c r="B49" s="136" t="s">
        <v>62</v>
      </c>
      <c r="C49" s="137"/>
      <c r="D49" s="137"/>
      <c r="E49" s="138"/>
      <c r="F49" s="149" t="s">
        <v>63</v>
      </c>
      <c r="G49" s="150"/>
      <c r="H49" s="10"/>
      <c r="I49" s="10"/>
      <c r="J49" s="10"/>
      <c r="K49" s="10"/>
      <c r="L49" s="10"/>
      <c r="M49" s="10"/>
    </row>
    <row r="50" spans="1:13" ht="15" customHeight="1" x14ac:dyDescent="0.25">
      <c r="A50" s="134"/>
      <c r="B50" s="139" t="s">
        <v>65</v>
      </c>
      <c r="C50" s="140"/>
      <c r="D50" s="140"/>
      <c r="E50" s="140"/>
      <c r="F50" s="140"/>
      <c r="G50" s="141"/>
      <c r="H50" s="10"/>
      <c r="I50" s="10"/>
      <c r="J50" s="10"/>
      <c r="K50" s="10"/>
      <c r="L50" s="10"/>
      <c r="M50" s="10"/>
    </row>
    <row r="51" spans="1:13" s="4" customFormat="1" ht="47.25" x14ac:dyDescent="0.25">
      <c r="A51" s="135"/>
      <c r="B51" s="59" t="s">
        <v>70</v>
      </c>
      <c r="C51" s="59" t="s">
        <v>61</v>
      </c>
      <c r="D51" s="109" t="s">
        <v>60</v>
      </c>
      <c r="E51" s="59" t="s">
        <v>40</v>
      </c>
      <c r="F51" s="59" t="s">
        <v>87</v>
      </c>
      <c r="G51" s="78" t="s">
        <v>64</v>
      </c>
      <c r="H51" s="11"/>
      <c r="I51" s="11"/>
      <c r="J51" s="11"/>
      <c r="K51" s="11"/>
      <c r="L51" s="11"/>
      <c r="M51" s="11"/>
    </row>
    <row r="52" spans="1:13" ht="16.5" thickBot="1" x14ac:dyDescent="0.3">
      <c r="A52" s="110">
        <v>1</v>
      </c>
      <c r="B52" s="68">
        <v>2</v>
      </c>
      <c r="C52" s="68">
        <v>3</v>
      </c>
      <c r="D52" s="68">
        <v>4</v>
      </c>
      <c r="E52" s="68">
        <v>5</v>
      </c>
      <c r="F52" s="68">
        <v>6</v>
      </c>
      <c r="G52" s="111">
        <v>7</v>
      </c>
      <c r="H52" s="11"/>
      <c r="I52" s="11"/>
      <c r="J52" s="11"/>
      <c r="K52" s="11"/>
      <c r="L52" s="11"/>
      <c r="M52" s="11"/>
    </row>
    <row r="53" spans="1:13" ht="15.75" x14ac:dyDescent="0.2">
      <c r="A53" s="112" t="s">
        <v>66</v>
      </c>
      <c r="B53" s="53" t="s">
        <v>71</v>
      </c>
      <c r="C53" s="53">
        <v>577.70799999999997</v>
      </c>
      <c r="D53" s="53">
        <v>577.70799999999997</v>
      </c>
      <c r="E53" s="113">
        <v>577.71</v>
      </c>
      <c r="F53" s="53">
        <v>82</v>
      </c>
      <c r="G53" s="76">
        <v>40</v>
      </c>
      <c r="H53" s="12"/>
      <c r="I53" s="12"/>
      <c r="J53" s="12"/>
      <c r="K53" s="12"/>
      <c r="L53" s="12"/>
      <c r="M53" s="12"/>
    </row>
    <row r="54" spans="1:13" ht="15.75" x14ac:dyDescent="0.2">
      <c r="A54" s="114" t="s">
        <v>67</v>
      </c>
      <c r="B54" s="59" t="s">
        <v>72</v>
      </c>
      <c r="C54" s="59">
        <v>78933</v>
      </c>
      <c r="D54" s="59">
        <v>78933</v>
      </c>
      <c r="E54" s="59">
        <v>78933</v>
      </c>
      <c r="F54" s="59">
        <v>105</v>
      </c>
      <c r="G54" s="78">
        <v>82</v>
      </c>
      <c r="H54" s="12"/>
      <c r="I54" s="12"/>
      <c r="J54" s="12"/>
      <c r="K54" s="12"/>
      <c r="L54" s="12"/>
      <c r="M54" s="12"/>
    </row>
    <row r="55" spans="1:13" ht="18.75" x14ac:dyDescent="0.2">
      <c r="A55" s="114" t="s">
        <v>68</v>
      </c>
      <c r="B55" s="59" t="s">
        <v>104</v>
      </c>
      <c r="C55" s="59"/>
      <c r="D55" s="59"/>
      <c r="E55" s="59"/>
      <c r="F55" s="59"/>
      <c r="G55" s="78"/>
      <c r="H55" s="12"/>
      <c r="I55" s="12"/>
      <c r="J55" s="12"/>
      <c r="K55" s="12"/>
      <c r="L55" s="12"/>
      <c r="M55" s="12"/>
    </row>
    <row r="56" spans="1:13" ht="19.5" thickBot="1" x14ac:dyDescent="0.25">
      <c r="A56" s="115" t="s">
        <v>69</v>
      </c>
      <c r="B56" s="68" t="s">
        <v>105</v>
      </c>
      <c r="C56" s="68">
        <v>1401</v>
      </c>
      <c r="D56" s="68">
        <v>1401</v>
      </c>
      <c r="E56" s="68">
        <v>1401</v>
      </c>
      <c r="F56" s="68">
        <v>77</v>
      </c>
      <c r="G56" s="74">
        <v>41</v>
      </c>
      <c r="H56" s="12"/>
      <c r="I56" s="12"/>
      <c r="J56" s="12"/>
      <c r="K56" s="12"/>
      <c r="L56" s="12"/>
      <c r="M56" s="12"/>
    </row>
    <row r="61" spans="1:13" ht="18.75" x14ac:dyDescent="0.3">
      <c r="A61" s="116" t="s">
        <v>0</v>
      </c>
      <c r="B61" s="117" t="s">
        <v>74</v>
      </c>
      <c r="C61" s="117"/>
      <c r="D61" s="117"/>
      <c r="E61" s="131" t="s">
        <v>86</v>
      </c>
      <c r="F61" s="131"/>
    </row>
    <row r="62" spans="1:13" ht="18.75" x14ac:dyDescent="0.3">
      <c r="A62" s="118"/>
      <c r="B62" s="130" t="s">
        <v>75</v>
      </c>
      <c r="C62" s="130"/>
      <c r="D62" s="117"/>
      <c r="E62" s="130" t="s">
        <v>76</v>
      </c>
      <c r="F62" s="130"/>
    </row>
    <row r="63" spans="1:13" ht="18.75" x14ac:dyDescent="0.3">
      <c r="A63" s="118"/>
      <c r="B63" s="117"/>
      <c r="C63" s="117"/>
      <c r="D63" s="117"/>
      <c r="E63" s="117"/>
      <c r="F63" s="117"/>
    </row>
    <row r="64" spans="1:13" ht="18.75" x14ac:dyDescent="0.3">
      <c r="A64" s="118"/>
      <c r="B64" s="117"/>
      <c r="C64" s="117"/>
      <c r="D64" s="117"/>
      <c r="E64" s="117"/>
      <c r="F64" s="117"/>
    </row>
    <row r="65" spans="1:6" ht="18.75" x14ac:dyDescent="0.3">
      <c r="A65" s="116" t="s">
        <v>77</v>
      </c>
      <c r="B65" s="117" t="s">
        <v>74</v>
      </c>
      <c r="C65" s="117"/>
      <c r="D65" s="117"/>
      <c r="E65" s="131" t="s">
        <v>85</v>
      </c>
      <c r="F65" s="131"/>
    </row>
    <row r="66" spans="1:6" ht="18.75" x14ac:dyDescent="0.3">
      <c r="A66" s="118"/>
      <c r="B66" s="130" t="s">
        <v>75</v>
      </c>
      <c r="C66" s="130"/>
      <c r="D66" s="117"/>
      <c r="E66" s="130" t="s">
        <v>76</v>
      </c>
      <c r="F66" s="130"/>
    </row>
    <row r="67" spans="1:6" ht="18.75" x14ac:dyDescent="0.3">
      <c r="A67" s="118"/>
      <c r="B67" s="117"/>
      <c r="C67" s="117"/>
      <c r="D67" s="117"/>
      <c r="E67" s="117"/>
      <c r="F67" s="117"/>
    </row>
  </sheetData>
  <mergeCells count="29">
    <mergeCell ref="L1:O1"/>
    <mergeCell ref="B6:B7"/>
    <mergeCell ref="A6:A7"/>
    <mergeCell ref="A23:A25"/>
    <mergeCell ref="F49:G49"/>
    <mergeCell ref="A34:A35"/>
    <mergeCell ref="C34:C35"/>
    <mergeCell ref="D34:D35"/>
    <mergeCell ref="F4:J4"/>
    <mergeCell ref="B23:G23"/>
    <mergeCell ref="H23:M23"/>
    <mergeCell ref="B34:B35"/>
    <mergeCell ref="C6:I6"/>
    <mergeCell ref="H34:H35"/>
    <mergeCell ref="E34:G34"/>
    <mergeCell ref="E24:G24"/>
    <mergeCell ref="B66:C66"/>
    <mergeCell ref="E66:F66"/>
    <mergeCell ref="E65:F65"/>
    <mergeCell ref="K24:M24"/>
    <mergeCell ref="A49:A51"/>
    <mergeCell ref="B49:E49"/>
    <mergeCell ref="B50:G50"/>
    <mergeCell ref="H24:J24"/>
    <mergeCell ref="J6:O6"/>
    <mergeCell ref="B24:D24"/>
    <mergeCell ref="B62:C62"/>
    <mergeCell ref="E62:F62"/>
    <mergeCell ref="E61:F61"/>
  </mergeCells>
  <phoneticPr fontId="5" type="noConversion"/>
  <pageMargins left="0.82677165354330717" right="0.23622047244094491" top="0.74803149606299213" bottom="0.74803149606299213" header="0.31496062992125984" footer="0.31496062992125984"/>
  <pageSetup paperSize="9" scale="59" orientation="landscape" r:id="rId1"/>
  <rowBreaks count="1" manualBreakCount="1">
    <brk id="3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opLeftCell="D13" workbookViewId="0">
      <selection activeCell="D38" sqref="D38"/>
    </sheetView>
  </sheetViews>
  <sheetFormatPr defaultRowHeight="15" x14ac:dyDescent="0.25"/>
  <cols>
    <col min="1" max="1" width="3.28515625" customWidth="1"/>
    <col min="3" max="3" width="14.28515625" customWidth="1"/>
    <col min="4" max="4" width="10.28515625" customWidth="1"/>
    <col min="5" max="5" width="11" customWidth="1"/>
    <col min="6" max="6" width="11.28515625" customWidth="1"/>
    <col min="7" max="7" width="11.140625" customWidth="1"/>
    <col min="8" max="8" width="12.140625" customWidth="1"/>
    <col min="9" max="9" width="10.140625" customWidth="1"/>
    <col min="10" max="10" width="11.7109375" customWidth="1"/>
    <col min="11" max="11" width="11.42578125" customWidth="1"/>
    <col min="12" max="12" width="10.85546875" customWidth="1"/>
    <col min="13" max="13" width="10.5703125" customWidth="1"/>
    <col min="14" max="14" width="10.28515625" customWidth="1"/>
    <col min="15" max="15" width="11.7109375" customWidth="1"/>
  </cols>
  <sheetData>
    <row r="1" spans="2:15" ht="15.75" thickBot="1" x14ac:dyDescent="0.3">
      <c r="B1" t="s">
        <v>100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 t="s">
        <v>44</v>
      </c>
    </row>
    <row r="2" spans="2:15" x14ac:dyDescent="0.25">
      <c r="B2" t="s">
        <v>88</v>
      </c>
      <c r="C2">
        <v>145619.49</v>
      </c>
      <c r="D2">
        <v>161780.21</v>
      </c>
      <c r="E2">
        <v>141211.42000000001</v>
      </c>
      <c r="F2">
        <v>149750.07999999999</v>
      </c>
      <c r="G2">
        <v>180931.75</v>
      </c>
      <c r="H2">
        <v>150116.51</v>
      </c>
      <c r="I2">
        <v>127411.9</v>
      </c>
      <c r="J2">
        <v>206862.29</v>
      </c>
      <c r="K2">
        <v>184298.82</v>
      </c>
      <c r="L2">
        <v>160433.42000000001</v>
      </c>
      <c r="M2">
        <v>158970.94</v>
      </c>
      <c r="N2">
        <v>218430.64</v>
      </c>
      <c r="O2" s="25">
        <f t="shared" ref="O2:O7" si="0">SUM(C2:N2)</f>
        <v>1985817.4699999997</v>
      </c>
    </row>
    <row r="3" spans="2:15" x14ac:dyDescent="0.25">
      <c r="B3" t="s">
        <v>89</v>
      </c>
      <c r="C3">
        <v>465714.28</v>
      </c>
      <c r="D3">
        <v>557311.12</v>
      </c>
      <c r="E3">
        <v>556810.87</v>
      </c>
      <c r="F3">
        <v>488952.15</v>
      </c>
      <c r="G3">
        <v>569288.30000000005</v>
      </c>
      <c r="H3">
        <v>493938.24</v>
      </c>
      <c r="I3">
        <v>497253.76</v>
      </c>
      <c r="J3">
        <v>473785.47</v>
      </c>
      <c r="K3">
        <v>556608.06999999995</v>
      </c>
      <c r="L3">
        <v>719191.58</v>
      </c>
      <c r="M3">
        <v>807348.01</v>
      </c>
      <c r="N3">
        <v>1011477.43</v>
      </c>
      <c r="O3" s="26">
        <f t="shared" si="0"/>
        <v>7197679.2799999993</v>
      </c>
    </row>
    <row r="4" spans="2:15" x14ac:dyDescent="0.25">
      <c r="B4" t="s">
        <v>90</v>
      </c>
      <c r="C4">
        <v>52973.84</v>
      </c>
      <c r="D4">
        <v>62897.55</v>
      </c>
      <c r="E4">
        <v>62042.93</v>
      </c>
      <c r="F4">
        <v>54588.19</v>
      </c>
      <c r="G4">
        <v>59216.21</v>
      </c>
      <c r="H4">
        <v>57442.93</v>
      </c>
      <c r="I4">
        <v>60019.81</v>
      </c>
      <c r="J4">
        <v>62336.81</v>
      </c>
      <c r="K4">
        <v>52627.39</v>
      </c>
      <c r="L4">
        <v>51853.71</v>
      </c>
      <c r="M4">
        <v>101628.39</v>
      </c>
      <c r="N4">
        <v>38821.18</v>
      </c>
      <c r="O4" s="26">
        <f t="shared" si="0"/>
        <v>716448.94000000006</v>
      </c>
    </row>
    <row r="5" spans="2:15" x14ac:dyDescent="0.25">
      <c r="B5" t="s">
        <v>91</v>
      </c>
      <c r="C5">
        <v>26442.74</v>
      </c>
      <c r="D5">
        <v>78693.3</v>
      </c>
      <c r="E5">
        <v>86050.28</v>
      </c>
      <c r="F5">
        <v>67255.63</v>
      </c>
      <c r="G5">
        <v>88561.87</v>
      </c>
      <c r="H5">
        <v>79291.39</v>
      </c>
      <c r="I5">
        <v>90265.39</v>
      </c>
      <c r="J5">
        <v>88631.77</v>
      </c>
      <c r="K5">
        <v>116904.69</v>
      </c>
      <c r="L5">
        <v>136090.68</v>
      </c>
      <c r="M5">
        <v>108749.75</v>
      </c>
      <c r="N5">
        <v>185704.49</v>
      </c>
      <c r="O5" s="26">
        <f t="shared" si="0"/>
        <v>1152641.98</v>
      </c>
    </row>
    <row r="6" spans="2:15" x14ac:dyDescent="0.25">
      <c r="B6" t="s">
        <v>92</v>
      </c>
      <c r="C6">
        <v>80684.62</v>
      </c>
      <c r="D6">
        <v>32637.15</v>
      </c>
      <c r="E6">
        <v>31137.15</v>
      </c>
      <c r="F6">
        <v>31137.15</v>
      </c>
      <c r="G6">
        <v>47722.15</v>
      </c>
      <c r="H6">
        <v>66425.95</v>
      </c>
      <c r="I6">
        <v>19414.52</v>
      </c>
      <c r="J6">
        <v>45834.15</v>
      </c>
      <c r="K6">
        <v>34275.57</v>
      </c>
      <c r="L6">
        <v>30985.200000000001</v>
      </c>
      <c r="M6">
        <v>71533.600000000006</v>
      </c>
      <c r="N6">
        <v>39638.199999999997</v>
      </c>
      <c r="O6" s="26">
        <f t="shared" si="0"/>
        <v>531425.41</v>
      </c>
    </row>
    <row r="7" spans="2:15" ht="15.75" thickBot="1" x14ac:dyDescent="0.3">
      <c r="C7">
        <f>SUM(C2:C6)</f>
        <v>771434.97</v>
      </c>
      <c r="D7">
        <f t="shared" ref="D7:N7" si="1">SUM(D2:D6)</f>
        <v>893319.33000000007</v>
      </c>
      <c r="E7">
        <f t="shared" si="1"/>
        <v>877252.65000000014</v>
      </c>
      <c r="F7">
        <f t="shared" si="1"/>
        <v>791683.2</v>
      </c>
      <c r="G7">
        <f t="shared" si="1"/>
        <v>945720.28</v>
      </c>
      <c r="H7">
        <f t="shared" si="1"/>
        <v>847215.02</v>
      </c>
      <c r="I7">
        <f t="shared" si="1"/>
        <v>794365.38</v>
      </c>
      <c r="J7">
        <f t="shared" si="1"/>
        <v>877450.49000000011</v>
      </c>
      <c r="K7">
        <f t="shared" si="1"/>
        <v>944714.53999999992</v>
      </c>
      <c r="L7">
        <f t="shared" si="1"/>
        <v>1098554.5899999999</v>
      </c>
      <c r="M7">
        <f t="shared" si="1"/>
        <v>1248230.69</v>
      </c>
      <c r="N7">
        <f t="shared" si="1"/>
        <v>1494071.94</v>
      </c>
      <c r="O7" s="27">
        <f t="shared" si="0"/>
        <v>11584013.08</v>
      </c>
    </row>
    <row r="8" spans="2:15" ht="15.75" thickBot="1" x14ac:dyDescent="0.3"/>
    <row r="9" spans="2:15" ht="15.75" thickBot="1" x14ac:dyDescent="0.3">
      <c r="B9" t="s">
        <v>94</v>
      </c>
      <c r="C9">
        <v>3378.13</v>
      </c>
      <c r="D9">
        <v>3783.5</v>
      </c>
      <c r="E9">
        <v>3877.5</v>
      </c>
      <c r="F9">
        <v>3024.1</v>
      </c>
      <c r="M9">
        <v>1892.1</v>
      </c>
      <c r="N9">
        <v>2671.2</v>
      </c>
      <c r="O9" s="28">
        <f>SUM(C9:N9)</f>
        <v>18626.530000000002</v>
      </c>
    </row>
    <row r="10" spans="2:15" x14ac:dyDescent="0.25">
      <c r="B10" t="s">
        <v>95</v>
      </c>
      <c r="C10">
        <v>2937.5</v>
      </c>
      <c r="D10">
        <v>3290</v>
      </c>
      <c r="F10">
        <v>2629.65</v>
      </c>
      <c r="O10">
        <f>M9+N9+F10+E9+D10+C10</f>
        <v>17297.949999999997</v>
      </c>
    </row>
    <row r="11" spans="2:15" x14ac:dyDescent="0.25">
      <c r="B11" t="s">
        <v>96</v>
      </c>
    </row>
    <row r="14" spans="2:15" x14ac:dyDescent="0.25">
      <c r="N14" s="33" t="s">
        <v>97</v>
      </c>
      <c r="O14" s="34">
        <v>11677367.65</v>
      </c>
    </row>
    <row r="16" spans="2:15" x14ac:dyDescent="0.25">
      <c r="N16" s="29" t="s">
        <v>98</v>
      </c>
      <c r="O16" s="30">
        <f>O14-(O7+O9)</f>
        <v>74728.040000000969</v>
      </c>
    </row>
    <row r="17" spans="2:15" x14ac:dyDescent="0.25">
      <c r="N17" s="31"/>
      <c r="O17" s="32" t="s">
        <v>99</v>
      </c>
    </row>
    <row r="19" spans="2:15" x14ac:dyDescent="0.25">
      <c r="B19" t="s">
        <v>101</v>
      </c>
      <c r="C19">
        <v>1</v>
      </c>
      <c r="D19">
        <v>2</v>
      </c>
      <c r="E19">
        <v>3</v>
      </c>
      <c r="F19">
        <v>4</v>
      </c>
      <c r="G19">
        <v>5</v>
      </c>
      <c r="H19">
        <v>6</v>
      </c>
      <c r="I19">
        <v>7</v>
      </c>
      <c r="J19">
        <v>8</v>
      </c>
      <c r="K19">
        <v>9</v>
      </c>
      <c r="L19">
        <v>10</v>
      </c>
      <c r="M19">
        <v>11</v>
      </c>
      <c r="N19">
        <v>12</v>
      </c>
      <c r="O19" t="s">
        <v>103</v>
      </c>
    </row>
    <row r="20" spans="2:15" x14ac:dyDescent="0.25">
      <c r="B20" t="s">
        <v>88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O20">
        <f t="shared" ref="O20:O25" si="2">SUM(C20:N20)/12</f>
        <v>7</v>
      </c>
    </row>
    <row r="21" spans="2:15" x14ac:dyDescent="0.25">
      <c r="B21" t="s">
        <v>89</v>
      </c>
      <c r="C21">
        <v>36.61</v>
      </c>
      <c r="D21">
        <v>36.61</v>
      </c>
      <c r="E21">
        <v>36.61</v>
      </c>
      <c r="F21">
        <v>36.61</v>
      </c>
      <c r="G21">
        <v>36.61</v>
      </c>
      <c r="H21">
        <v>36.61</v>
      </c>
      <c r="I21">
        <v>36.61</v>
      </c>
      <c r="J21">
        <v>36.61</v>
      </c>
      <c r="K21">
        <v>34.44</v>
      </c>
      <c r="L21">
        <v>34.44</v>
      </c>
      <c r="M21">
        <v>34.44</v>
      </c>
      <c r="N21">
        <v>34.44</v>
      </c>
      <c r="O21" s="35">
        <f t="shared" si="2"/>
        <v>35.88666666666667</v>
      </c>
    </row>
    <row r="22" spans="2:15" x14ac:dyDescent="0.25">
      <c r="B22" t="s">
        <v>90</v>
      </c>
      <c r="C22">
        <v>5</v>
      </c>
      <c r="D22">
        <v>5</v>
      </c>
      <c r="E22">
        <v>5</v>
      </c>
      <c r="F22">
        <v>5</v>
      </c>
      <c r="G22">
        <v>5</v>
      </c>
      <c r="H22">
        <v>5</v>
      </c>
      <c r="I22">
        <v>5</v>
      </c>
      <c r="J22">
        <v>5</v>
      </c>
      <c r="K22">
        <v>5</v>
      </c>
      <c r="L22">
        <v>5</v>
      </c>
      <c r="M22">
        <v>5</v>
      </c>
      <c r="N22">
        <v>5</v>
      </c>
      <c r="O22">
        <f t="shared" si="2"/>
        <v>5</v>
      </c>
    </row>
    <row r="23" spans="2:15" x14ac:dyDescent="0.25">
      <c r="B23" t="s">
        <v>91</v>
      </c>
      <c r="C23">
        <v>14</v>
      </c>
      <c r="D23">
        <v>14</v>
      </c>
      <c r="E23">
        <v>14</v>
      </c>
      <c r="F23">
        <v>14</v>
      </c>
      <c r="G23">
        <v>14</v>
      </c>
      <c r="H23">
        <v>14</v>
      </c>
      <c r="I23">
        <v>14</v>
      </c>
      <c r="J23">
        <v>14</v>
      </c>
      <c r="K23">
        <v>14</v>
      </c>
      <c r="L23">
        <v>14</v>
      </c>
      <c r="M23">
        <v>14</v>
      </c>
      <c r="N23">
        <v>14</v>
      </c>
      <c r="O23">
        <f t="shared" si="2"/>
        <v>14</v>
      </c>
    </row>
    <row r="24" spans="2:15" x14ac:dyDescent="0.25">
      <c r="B24" t="s">
        <v>92</v>
      </c>
      <c r="C24">
        <v>4.5</v>
      </c>
      <c r="D24">
        <v>4.5</v>
      </c>
      <c r="E24">
        <v>4.5</v>
      </c>
      <c r="F24">
        <v>4.5</v>
      </c>
      <c r="G24">
        <v>4.5</v>
      </c>
      <c r="H24">
        <v>4.5</v>
      </c>
      <c r="I24">
        <v>4.5</v>
      </c>
      <c r="J24">
        <v>4.5</v>
      </c>
      <c r="K24">
        <v>5.5</v>
      </c>
      <c r="L24">
        <v>5.5</v>
      </c>
      <c r="M24">
        <v>5.5</v>
      </c>
      <c r="N24">
        <v>5.5</v>
      </c>
      <c r="O24" s="35">
        <f t="shared" si="2"/>
        <v>4.833333333333333</v>
      </c>
    </row>
    <row r="25" spans="2:15" x14ac:dyDescent="0.25">
      <c r="B25" t="s">
        <v>93</v>
      </c>
      <c r="C25">
        <f>SUM(C20:C24)</f>
        <v>67.11</v>
      </c>
      <c r="D25">
        <f t="shared" ref="D25:N25" si="3">SUM(D20:D24)</f>
        <v>67.11</v>
      </c>
      <c r="E25">
        <f t="shared" si="3"/>
        <v>67.11</v>
      </c>
      <c r="F25">
        <f t="shared" si="3"/>
        <v>67.11</v>
      </c>
      <c r="G25">
        <f t="shared" si="3"/>
        <v>67.11</v>
      </c>
      <c r="H25">
        <f t="shared" si="3"/>
        <v>67.11</v>
      </c>
      <c r="I25">
        <f t="shared" si="3"/>
        <v>67.11</v>
      </c>
      <c r="J25">
        <f t="shared" si="3"/>
        <v>67.11</v>
      </c>
      <c r="K25">
        <f t="shared" si="3"/>
        <v>65.94</v>
      </c>
      <c r="L25">
        <f t="shared" si="3"/>
        <v>65.94</v>
      </c>
      <c r="M25">
        <f t="shared" si="3"/>
        <v>65.94</v>
      </c>
      <c r="N25">
        <f t="shared" si="3"/>
        <v>65.94</v>
      </c>
      <c r="O25">
        <f t="shared" si="2"/>
        <v>66.720000000000013</v>
      </c>
    </row>
    <row r="27" spans="2:15" x14ac:dyDescent="0.25">
      <c r="B27" t="s">
        <v>102</v>
      </c>
    </row>
    <row r="28" spans="2:15" x14ac:dyDescent="0.25">
      <c r="B28" t="s">
        <v>88</v>
      </c>
      <c r="C28">
        <v>6</v>
      </c>
      <c r="D28">
        <v>6</v>
      </c>
      <c r="E28">
        <v>6</v>
      </c>
      <c r="F28">
        <v>6</v>
      </c>
      <c r="G28">
        <v>6</v>
      </c>
      <c r="H28">
        <v>6</v>
      </c>
      <c r="I28">
        <v>6</v>
      </c>
      <c r="J28">
        <v>6</v>
      </c>
      <c r="K28">
        <v>6</v>
      </c>
      <c r="L28">
        <v>7</v>
      </c>
      <c r="M28">
        <v>6</v>
      </c>
      <c r="N28">
        <v>6</v>
      </c>
      <c r="O28" s="35">
        <f t="shared" ref="O28:O33" si="4">SUM(C28:N28)/12</f>
        <v>6.083333333333333</v>
      </c>
    </row>
    <row r="29" spans="2:15" x14ac:dyDescent="0.25">
      <c r="B29" t="s">
        <v>89</v>
      </c>
      <c r="C29">
        <v>27</v>
      </c>
      <c r="D29">
        <v>27</v>
      </c>
      <c r="E29">
        <v>29</v>
      </c>
      <c r="F29">
        <v>29</v>
      </c>
      <c r="G29">
        <v>29</v>
      </c>
      <c r="H29">
        <v>29</v>
      </c>
      <c r="I29">
        <v>29</v>
      </c>
      <c r="J29">
        <v>27</v>
      </c>
      <c r="K29">
        <v>28</v>
      </c>
      <c r="L29">
        <v>29</v>
      </c>
      <c r="M29">
        <v>29</v>
      </c>
      <c r="N29">
        <v>28</v>
      </c>
      <c r="O29" s="35">
        <f t="shared" si="4"/>
        <v>28.333333333333332</v>
      </c>
    </row>
    <row r="30" spans="2:15" x14ac:dyDescent="0.25">
      <c r="B30" t="s">
        <v>90</v>
      </c>
      <c r="C30">
        <v>3</v>
      </c>
      <c r="D30">
        <v>3</v>
      </c>
      <c r="E30">
        <v>3</v>
      </c>
      <c r="F30">
        <v>3</v>
      </c>
      <c r="G30">
        <v>3</v>
      </c>
      <c r="H30">
        <v>3</v>
      </c>
      <c r="I30">
        <v>3</v>
      </c>
      <c r="J30">
        <v>3</v>
      </c>
      <c r="K30">
        <v>4</v>
      </c>
      <c r="L30">
        <v>4</v>
      </c>
      <c r="M30">
        <v>3</v>
      </c>
      <c r="N30">
        <v>3</v>
      </c>
      <c r="O30" s="35">
        <f t="shared" si="4"/>
        <v>3.1666666666666665</v>
      </c>
    </row>
    <row r="31" spans="2:15" x14ac:dyDescent="0.25">
      <c r="B31" t="s">
        <v>91</v>
      </c>
      <c r="C31">
        <v>10</v>
      </c>
      <c r="D31">
        <v>12</v>
      </c>
      <c r="E31">
        <v>11</v>
      </c>
      <c r="F31">
        <v>11</v>
      </c>
      <c r="G31">
        <v>12</v>
      </c>
      <c r="H31">
        <v>10</v>
      </c>
      <c r="I31">
        <v>15</v>
      </c>
      <c r="J31">
        <v>13</v>
      </c>
      <c r="K31">
        <v>13</v>
      </c>
      <c r="L31">
        <v>13</v>
      </c>
      <c r="M31">
        <v>12</v>
      </c>
      <c r="N31">
        <v>15</v>
      </c>
      <c r="O31" s="35">
        <f t="shared" si="4"/>
        <v>12.25</v>
      </c>
    </row>
    <row r="32" spans="2:15" x14ac:dyDescent="0.25">
      <c r="B32" t="s">
        <v>92</v>
      </c>
      <c r="C32">
        <v>3</v>
      </c>
      <c r="D32">
        <v>3</v>
      </c>
      <c r="E32">
        <v>3</v>
      </c>
      <c r="F32">
        <v>3</v>
      </c>
      <c r="G32">
        <v>3</v>
      </c>
      <c r="H32">
        <v>3</v>
      </c>
      <c r="I32">
        <v>3</v>
      </c>
      <c r="J32">
        <v>3</v>
      </c>
      <c r="K32">
        <v>3</v>
      </c>
      <c r="L32">
        <v>3</v>
      </c>
      <c r="M32">
        <v>4</v>
      </c>
      <c r="N32">
        <v>3</v>
      </c>
      <c r="O32" s="35">
        <f t="shared" si="4"/>
        <v>3.0833333333333335</v>
      </c>
    </row>
    <row r="33" spans="2:15" x14ac:dyDescent="0.25">
      <c r="B33" t="s">
        <v>93</v>
      </c>
      <c r="C33">
        <f>SUM(C28:C32)</f>
        <v>49</v>
      </c>
      <c r="D33">
        <f t="shared" ref="D33:N33" si="5">SUM(D28:D32)</f>
        <v>51</v>
      </c>
      <c r="E33">
        <f t="shared" si="5"/>
        <v>52</v>
      </c>
      <c r="F33">
        <f t="shared" si="5"/>
        <v>52</v>
      </c>
      <c r="G33">
        <f t="shared" si="5"/>
        <v>53</v>
      </c>
      <c r="H33">
        <f t="shared" si="5"/>
        <v>51</v>
      </c>
      <c r="I33">
        <f t="shared" si="5"/>
        <v>56</v>
      </c>
      <c r="J33">
        <f t="shared" si="5"/>
        <v>52</v>
      </c>
      <c r="K33">
        <f t="shared" si="5"/>
        <v>54</v>
      </c>
      <c r="L33">
        <f t="shared" si="5"/>
        <v>56</v>
      </c>
      <c r="M33">
        <f t="shared" si="5"/>
        <v>54</v>
      </c>
      <c r="N33">
        <f t="shared" si="5"/>
        <v>55</v>
      </c>
      <c r="O33" s="35">
        <f t="shared" si="4"/>
        <v>52.916666666666664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в.богданцев</dc:creator>
  <cp:lastModifiedBy>-Buh-</cp:lastModifiedBy>
  <cp:lastPrinted>2014-05-05T04:45:51Z</cp:lastPrinted>
  <dcterms:created xsi:type="dcterms:W3CDTF">2014-03-05T10:48:57Z</dcterms:created>
  <dcterms:modified xsi:type="dcterms:W3CDTF">2014-05-23T06:32:03Z</dcterms:modified>
</cp:coreProperties>
</file>